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4F1BB25-8B7E-43A3-96F8-ADDD101F1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E35" i="5" l="1"/>
  <c r="E39" i="5"/>
  <c r="I10" i="5"/>
  <c r="J9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B25" i="5" s="1"/>
  <c r="K41" i="5"/>
  <c r="L41" i="5"/>
  <c r="K40" i="5"/>
  <c r="B23" i="5" l="1"/>
  <c r="B21" i="5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<sst xmlns="http://schemas.openxmlformats.org/spreadsheetml/2006/main" count="26" uniqueCount="26">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</sst>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420265</xdr:colOff>
      <xdr:row>39</xdr:row>
      <xdr:rowOff>67721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7C753D-B5A4-4728-A3C6-54AEC1E4B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45065" cy="7497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515528</xdr:colOff>
      <xdr:row>19</xdr:row>
      <xdr:rowOff>171979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B856BA-A784-4363-963C-C5F3B1F1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0328" cy="3791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325001</xdr:colOff>
      <xdr:row>44</xdr:row>
      <xdr:rowOff>1170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393AAD-602C-40C5-8FC8-C1DF4A34E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9801" cy="8383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535006</xdr:colOff>
      <xdr:row>42</xdr:row>
      <xdr:rowOff>67801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042F83-4782-4618-A478-F95CB14E4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07806" cy="8068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G23" sqref="G23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2016</v>
      </c>
      <c r="C6" s="3"/>
      <c r="D6" s="2"/>
      <c r="I6" s="2">
        <v>2016</v>
      </c>
      <c r="J6" s="2">
        <v>2024</v>
      </c>
      <c r="K6" s="2">
        <f>J6-I6</f>
        <v>8</v>
      </c>
      <c r="L6" s="2">
        <f>K6-60</f>
        <v>-52</v>
      </c>
    </row>
    <row r="7" spans="1:12" ht="16.5" x14ac:dyDescent="0.3">
      <c r="A7" s="3" t="s">
        <v>6</v>
      </c>
      <c r="B7" s="3">
        <f>B5-B6</f>
        <v>8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-52</v>
      </c>
      <c r="C8" s="3"/>
      <c r="D8" s="2"/>
      <c r="H8" s="9"/>
      <c r="I8" s="10" t="s">
        <v>24</v>
      </c>
      <c r="J8" s="10" t="s">
        <v>23</v>
      </c>
      <c r="K8" s="10"/>
      <c r="L8">
        <v>30250</v>
      </c>
    </row>
    <row r="9" spans="1:12" ht="16.5" x14ac:dyDescent="0.3">
      <c r="A9" s="3" t="s">
        <v>7</v>
      </c>
      <c r="B9" s="5">
        <f>643*2700</f>
        <v>1736100</v>
      </c>
      <c r="C9" s="5"/>
      <c r="D9" s="4"/>
      <c r="H9" s="9"/>
      <c r="I9" s="10">
        <v>536</v>
      </c>
      <c r="J9" s="10">
        <f>59.77*10.764</f>
        <v>643.36428000000001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>
        <f>I9*1.2</f>
        <v>643.19999999999993</v>
      </c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12</v>
      </c>
      <c r="C13" s="3"/>
      <c r="D13" s="2"/>
    </row>
    <row r="14" spans="1:12" ht="16.5" x14ac:dyDescent="0.3">
      <c r="A14" s="3"/>
      <c r="B14" s="6">
        <f>B13%</f>
        <v>0.12</v>
      </c>
      <c r="C14" s="6"/>
      <c r="D14" s="12"/>
    </row>
    <row r="15" spans="1:12" ht="16.5" x14ac:dyDescent="0.3">
      <c r="A15" s="3" t="s">
        <v>11</v>
      </c>
      <c r="B15" s="5">
        <f>ROUND((B9*B14),0)</f>
        <v>208332</v>
      </c>
      <c r="C15" s="5"/>
      <c r="D15" s="5"/>
    </row>
    <row r="16" spans="1:12" ht="16.5" x14ac:dyDescent="0.3">
      <c r="A16" s="3"/>
      <c r="B16" s="5"/>
      <c r="C16" s="5"/>
      <c r="D16" s="5"/>
      <c r="I16" t="s">
        <v>25</v>
      </c>
    </row>
    <row r="17" spans="1:10" ht="16.5" x14ac:dyDescent="0.3">
      <c r="A17" s="3" t="s">
        <v>2</v>
      </c>
      <c r="B17" s="5">
        <v>536</v>
      </c>
      <c r="C17" s="5"/>
      <c r="D17" s="4"/>
      <c r="H17" s="9"/>
      <c r="I17" s="10">
        <v>511</v>
      </c>
    </row>
    <row r="18" spans="1:10" ht="16.5" x14ac:dyDescent="0.3">
      <c r="A18" s="3" t="s">
        <v>22</v>
      </c>
      <c r="B18" s="3">
        <v>14500</v>
      </c>
      <c r="C18" s="3"/>
      <c r="D18" s="2"/>
      <c r="H18" s="9"/>
      <c r="I18" s="10"/>
    </row>
    <row r="19" spans="1:10" ht="16.5" x14ac:dyDescent="0.3">
      <c r="A19" s="3" t="s">
        <v>12</v>
      </c>
      <c r="B19" s="5">
        <f>B18*B17</f>
        <v>7772000</v>
      </c>
      <c r="C19" s="5"/>
      <c r="D19" s="4"/>
      <c r="H19" s="9"/>
      <c r="I19" s="10"/>
    </row>
    <row r="20" spans="1:10" ht="16.5" x14ac:dyDescent="0.3">
      <c r="A20" s="7" t="s">
        <v>13</v>
      </c>
      <c r="B20" s="8">
        <f>B19-B15</f>
        <v>7563668</v>
      </c>
      <c r="C20" s="8"/>
      <c r="D20" s="13"/>
    </row>
    <row r="21" spans="1:10" ht="16.5" x14ac:dyDescent="0.3">
      <c r="A21" s="7" t="s">
        <v>14</v>
      </c>
      <c r="B21" s="8">
        <f>B20*0.9</f>
        <v>6807301.2000000002</v>
      </c>
      <c r="C21" s="8"/>
      <c r="D21" s="13"/>
    </row>
    <row r="22" spans="1:10" ht="16.5" x14ac:dyDescent="0.3">
      <c r="A22" s="7" t="s">
        <v>15</v>
      </c>
      <c r="B22" s="8">
        <f>B20*0.8</f>
        <v>6050934.4000000004</v>
      </c>
      <c r="C22" s="8"/>
      <c r="D22" s="13"/>
    </row>
    <row r="23" spans="1:10" ht="16.5" x14ac:dyDescent="0.3">
      <c r="A23" s="7" t="s">
        <v>16</v>
      </c>
      <c r="B23" s="8">
        <f>B20*0.025/12</f>
        <v>15757.641666666668</v>
      </c>
      <c r="C23" s="8"/>
      <c r="D23" s="13"/>
    </row>
    <row r="25" spans="1:10" x14ac:dyDescent="0.25">
      <c r="B25" s="1">
        <f>B20/536</f>
        <v>14111.320895522387</v>
      </c>
      <c r="C25" s="1"/>
      <c r="J25" s="14"/>
    </row>
    <row r="26" spans="1:10" x14ac:dyDescent="0.25">
      <c r="B26" s="1"/>
    </row>
    <row r="30" spans="1:10" x14ac:dyDescent="0.25">
      <c r="E30" t="s">
        <v>17</v>
      </c>
    </row>
    <row r="31" spans="1:10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0" x14ac:dyDescent="0.25">
      <c r="D32" s="2">
        <v>750</v>
      </c>
      <c r="E32" s="18">
        <v>510</v>
      </c>
      <c r="F32" s="2">
        <v>10000000</v>
      </c>
      <c r="G32" s="2">
        <f t="shared" ref="G32:G37" si="0">F32/E32</f>
        <v>19607.843137254902</v>
      </c>
      <c r="H32" s="2">
        <f t="shared" ref="H32:H37" si="1">F32/D32</f>
        <v>13333.333333333334</v>
      </c>
      <c r="I32" s="2">
        <f>D32/E32</f>
        <v>1.4705882352941178</v>
      </c>
    </row>
    <row r="33" spans="4:13" x14ac:dyDescent="0.25">
      <c r="D33" s="2"/>
      <c r="E33" s="18">
        <v>565</v>
      </c>
      <c r="F33" s="2">
        <v>10300000</v>
      </c>
      <c r="G33" s="2">
        <f t="shared" si="0"/>
        <v>18230.088495575223</v>
      </c>
      <c r="H33" s="2">
        <f>G33/1.2</f>
        <v>15191.740412979352</v>
      </c>
      <c r="I33" s="2"/>
    </row>
    <row r="34" spans="4:13" x14ac:dyDescent="0.25">
      <c r="D34" s="2">
        <v>500</v>
      </c>
      <c r="E34" s="18">
        <v>445</v>
      </c>
      <c r="F34" s="4">
        <v>75000000</v>
      </c>
      <c r="G34" s="2">
        <f t="shared" si="0"/>
        <v>168539.32584269662</v>
      </c>
      <c r="H34" s="2">
        <f t="shared" si="1"/>
        <v>150000</v>
      </c>
      <c r="I34" s="2">
        <f>D34/E34</f>
        <v>1.1235955056179776</v>
      </c>
    </row>
    <row r="35" spans="4:13" x14ac:dyDescent="0.25">
      <c r="D35" s="2">
        <v>780</v>
      </c>
      <c r="E35" s="18">
        <f>D35/1.45</f>
        <v>537.93103448275861</v>
      </c>
      <c r="F35" s="4">
        <v>6500000</v>
      </c>
      <c r="G35" s="2">
        <f t="shared" si="0"/>
        <v>12083.333333333334</v>
      </c>
      <c r="H35" s="2">
        <f t="shared" si="1"/>
        <v>8333.3333333333339</v>
      </c>
      <c r="I35" s="2">
        <f>D35/E35</f>
        <v>1.45</v>
      </c>
    </row>
    <row r="36" spans="4:13" x14ac:dyDescent="0.25">
      <c r="D36" s="2"/>
      <c r="E36" s="2">
        <v>408</v>
      </c>
      <c r="F36" s="4">
        <v>7000000</v>
      </c>
      <c r="G36" s="2">
        <f t="shared" si="0"/>
        <v>17156.862745098038</v>
      </c>
      <c r="H36" s="2" t="e">
        <f t="shared" si="1"/>
        <v>#DIV/0!</v>
      </c>
      <c r="I36" s="2">
        <f>D36/E36</f>
        <v>0</v>
      </c>
    </row>
    <row r="37" spans="4:13" x14ac:dyDescent="0.25">
      <c r="D37" s="2"/>
      <c r="E37" s="2"/>
      <c r="F37" s="2"/>
      <c r="G37" s="2" t="e">
        <f t="shared" si="0"/>
        <v>#DIV/0!</v>
      </c>
      <c r="H37" s="2" t="e">
        <f t="shared" si="1"/>
        <v>#DIV/0!</v>
      </c>
      <c r="I37" s="2"/>
    </row>
    <row r="38" spans="4:13" x14ac:dyDescent="0.25">
      <c r="E38" t="s">
        <v>21</v>
      </c>
    </row>
    <row r="39" spans="4:13" x14ac:dyDescent="0.25">
      <c r="E39">
        <f>58.8*10.764</f>
        <v>632.92319999999995</v>
      </c>
      <c r="F39">
        <v>8125000</v>
      </c>
      <c r="G39" s="2">
        <f>F39/E39</f>
        <v>12837.260508067962</v>
      </c>
      <c r="H39">
        <v>455000</v>
      </c>
      <c r="I39">
        <v>30000</v>
      </c>
      <c r="J39" s="2">
        <f t="shared" ref="J39:J44" si="2">I39+H39+F39</f>
        <v>8610000</v>
      </c>
      <c r="K39" s="2">
        <f>J39/E39</f>
        <v>13603.546212241865</v>
      </c>
      <c r="L39" s="4">
        <f>J39/719</f>
        <v>11974.965229485397</v>
      </c>
      <c r="M39" s="2"/>
    </row>
    <row r="40" spans="4:13" x14ac:dyDescent="0.25">
      <c r="G40" s="2" t="e">
        <f>F40/E40</f>
        <v>#DIV/0!</v>
      </c>
      <c r="H40">
        <v>948000</v>
      </c>
      <c r="I40">
        <v>30000</v>
      </c>
      <c r="J40" s="2">
        <f t="shared" si="2"/>
        <v>978000</v>
      </c>
      <c r="K40" s="2" t="e">
        <f t="shared" ref="K40:K44" si="3">J40/E40</f>
        <v>#DIV/0!</v>
      </c>
      <c r="L40" s="4" t="e">
        <f>J40/D40</f>
        <v>#DIV/0!</v>
      </c>
      <c r="M40" s="2" t="e">
        <f>F40/D40</f>
        <v>#DIV/0!</v>
      </c>
    </row>
    <row r="41" spans="4:13" x14ac:dyDescent="0.25">
      <c r="D41" s="2"/>
      <c r="E41" s="2"/>
      <c r="F41" s="2"/>
      <c r="G41" s="2" t="e">
        <f t="shared" ref="G41:G44" si="4">F41/E41</f>
        <v>#DIV/0!</v>
      </c>
      <c r="H41" s="2">
        <v>169500</v>
      </c>
      <c r="I41" s="2">
        <v>30000</v>
      </c>
      <c r="J41" s="2">
        <f t="shared" si="2"/>
        <v>199500</v>
      </c>
      <c r="K41" s="2" t="e">
        <f t="shared" si="3"/>
        <v>#DIV/0!</v>
      </c>
      <c r="L41" s="2" t="e">
        <f>J41/D41</f>
        <v>#DIV/0!</v>
      </c>
      <c r="M41" s="2"/>
    </row>
    <row r="42" spans="4:13" x14ac:dyDescent="0.25">
      <c r="D42" s="2"/>
      <c r="E42" s="2"/>
      <c r="F42" s="2"/>
      <c r="G42" s="2" t="e">
        <f t="shared" si="4"/>
        <v>#DIV/0!</v>
      </c>
      <c r="H42" s="2">
        <v>726000</v>
      </c>
      <c r="I42" s="2">
        <v>30000</v>
      </c>
      <c r="J42" s="2">
        <f t="shared" si="2"/>
        <v>756000</v>
      </c>
      <c r="K42" s="2" t="e">
        <f t="shared" si="3"/>
        <v>#DIV/0!</v>
      </c>
      <c r="L42" s="2"/>
      <c r="M42" s="2"/>
    </row>
    <row r="43" spans="4:13" x14ac:dyDescent="0.25">
      <c r="G43" s="2" t="e">
        <f t="shared" si="4"/>
        <v>#DIV/0!</v>
      </c>
      <c r="H43">
        <v>1200000</v>
      </c>
      <c r="I43" s="2">
        <v>30000</v>
      </c>
      <c r="J43" s="2">
        <f t="shared" si="2"/>
        <v>1230000</v>
      </c>
      <c r="K43" s="2" t="e">
        <f t="shared" si="3"/>
        <v>#DIV/0!</v>
      </c>
    </row>
    <row r="44" spans="4:13" x14ac:dyDescent="0.25">
      <c r="G44" s="15" t="e">
        <f t="shared" si="4"/>
        <v>#DIV/0!</v>
      </c>
      <c r="H44">
        <v>900000</v>
      </c>
      <c r="I44" s="2">
        <v>30000</v>
      </c>
      <c r="J44" s="2">
        <f t="shared" si="2"/>
        <v>930000</v>
      </c>
      <c r="K44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2024-05-31T05:48:15Z</dcterms:modified>
</cp:coreProperties>
</file>