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Mahabal\ANJALI SATISH SURYAWANSHI\"/>
    </mc:Choice>
  </mc:AlternateContent>
  <xr:revisionPtr revIDLastSave="0" documentId="13_ncr:1_{ACF77C2F-CBE3-4D7D-9629-490803D253F2}" xr6:coauthVersionLast="36" xr6:coauthVersionMax="47" xr10:uidLastSave="{00000000-0000-0000-0000-000000000000}"/>
  <bookViews>
    <workbookView xWindow="0" yWindow="0" windowWidth="28800" windowHeight="12105" tabRatio="932" xr2:uid="{00000000-000D-0000-FFFF-FFFF00000000}"/>
  </bookViews>
  <sheets>
    <sheet name="22-23" sheetId="4" r:id="rId1"/>
    <sheet name="Sheet12" sheetId="27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6" r:id="rId13"/>
    <sheet name="Sheet13" sheetId="28" r:id="rId14"/>
  </sheets>
  <calcPr calcId="191029"/>
</workbook>
</file>

<file path=xl/calcChain.xml><?xml version="1.0" encoding="utf-8"?>
<calcChain xmlns="http://schemas.openxmlformats.org/spreadsheetml/2006/main">
  <c r="W9" i="4" l="1"/>
  <c r="Q13" i="4"/>
  <c r="P13" i="4"/>
  <c r="V12" i="4"/>
  <c r="Q12" i="4" s="1"/>
  <c r="P12" i="4"/>
  <c r="G30" i="4" l="1"/>
  <c r="H30" i="4" s="1"/>
  <c r="G32" i="4" l="1"/>
  <c r="H32" i="4" s="1"/>
  <c r="Q8" i="4"/>
  <c r="Q9" i="4"/>
  <c r="Q7" i="4"/>
  <c r="Q6" i="4"/>
  <c r="Q11" i="4"/>
  <c r="Q10" i="4"/>
  <c r="F4" i="4"/>
  <c r="H27" i="4"/>
  <c r="H26" i="4"/>
  <c r="G28" i="4" l="1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B13" i="4"/>
  <c r="C13" i="4" s="1"/>
  <c r="D13" i="4" s="1"/>
  <c r="J13" i="4"/>
  <c r="I13" i="4"/>
  <c r="B12" i="4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12" i="4" l="1"/>
  <c r="G11" i="4"/>
  <c r="H29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B5" i="4"/>
  <c r="H20" i="4"/>
  <c r="F20" i="4"/>
  <c r="G20" i="4"/>
  <c r="F16" i="4"/>
  <c r="G16" i="4"/>
  <c r="C5" i="4" l="1"/>
  <c r="F5" i="4"/>
  <c r="D5" i="4" l="1"/>
  <c r="H5" i="4" s="1"/>
  <c r="G5" i="4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<sst xmlns="http://schemas.openxmlformats.org/spreadsheetml/2006/main" count="33" uniqueCount="30">
  <si>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</si>
  <si>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</si>
  <si>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</si>
  <si>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</si>
  <si>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</si>
  <si>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</si>
  <si>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</si>
  <si>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</si>
  <si>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</si>
  <si>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</si>
  <si>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</si>
  <si>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</si>
  <si>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</si>
  <si>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Rate</t>
  </si>
  <si>
    <t>FMV</t>
  </si>
  <si>
    <t>ACA</t>
  </si>
  <si>
    <t>UTILITY</t>
  </si>
  <si>
    <t>draft  - 2,05,38,000/-</t>
  </si>
  <si>
    <t>15.5.23</t>
  </si>
  <si>
    <t>16.03.23</t>
  </si>
  <si>
    <t>30.03.24</t>
  </si>
  <si>
    <t>13.03.24</t>
  </si>
  <si>
    <t>22.04.24</t>
  </si>
  <si>
    <t>08.04.24</t>
  </si>
  <si>
    <t>39000 to 41000 on ca</t>
  </si>
  <si>
    <t>car</t>
  </si>
  <si>
    <t>total</t>
  </si>
  <si>
    <t>Flat No. 2401, 24 Floor, Dosti Wave, Dosti Eastern Bay - Phase 2, Village - Saltpen, Wadala</t>
  </si>
  <si>
    <t>rent</t>
  </si>
  <si>
    <t>60000-70000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</si>
</sst>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43" fontId="0" fillId="0" borderId="1" xfId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1" xfId="1" applyFont="1" applyBorder="1"/>
    <xf numFmtId="0" fontId="1" fillId="2" borderId="0" xfId="0" applyFont="1" applyFill="1"/>
    <xf numFmtId="0" fontId="1" fillId="3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120132</xdr:colOff>
      <xdr:row>29</xdr:row>
      <xdr:rowOff>104775</xdr:rowOff>
    </xdr:from>
    <xdr:to>
      <xdr:col>26</xdr:col>
      <xdr:colOff>552450</xdr:colOff>
      <xdr:row>59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33B011-F67E-4102-A728-997CF9DCF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87857" y="6200775"/>
          <a:ext cx="7918968" cy="57340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581025</xdr:colOff>
      <xdr:row>40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275531-528E-465A-B94E-FC456527F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59425" cy="77914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95250</xdr:rowOff>
    </xdr:from>
    <xdr:to>
      <xdr:col>29</xdr:col>
      <xdr:colOff>419100</xdr:colOff>
      <xdr:row>44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5C61DD-0492-40D3-84AB-B33D66758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0"/>
          <a:ext cx="18097500" cy="79533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419100</xdr:colOff>
      <xdr:row>40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D7FBB02-1AB0-43E4-96BA-991E8B273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0" cy="76295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12</xdr:col>
      <xdr:colOff>400051</xdr:colOff>
      <xdr:row>32</xdr:row>
      <xdr:rowOff>115167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AB5504-D82B-4531-9249-48919DCEE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7715250" cy="6211167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0</xdr:row>
      <xdr:rowOff>0</xdr:rowOff>
    </xdr:from>
    <xdr:to>
      <xdr:col>26</xdr:col>
      <xdr:colOff>239276</xdr:colOff>
      <xdr:row>45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C546FF-D42A-4864-BF91-7ED63AA7D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39075" y="0"/>
          <a:ext cx="8249801" cy="8735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14</xdr:col>
      <xdr:colOff>229823</xdr:colOff>
      <xdr:row>73</xdr:row>
      <xdr:rowOff>134406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6CB3827-D3E8-46F5-8C13-31AA37E5C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477000"/>
          <a:ext cx="8764223" cy="7563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287066</xdr:colOff>
      <xdr:row>47</xdr:row>
      <xdr:rowOff>20265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DCDF4D-2C2E-4EF5-A880-077AFCCBE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31066" cy="8707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210856</xdr:colOff>
      <xdr:row>45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ED2589-EED9-49E1-AD94-0710AD746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54856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220382</xdr:colOff>
      <xdr:row>45</xdr:row>
      <xdr:rowOff>182197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CE454B-28F4-4828-9D99-3F2F63588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64382" cy="87546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315645</xdr:colOff>
      <xdr:row>47</xdr:row>
      <xdr:rowOff>29756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7DBB2C-B393-4EAA-8D05-32331AD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59645" cy="8459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41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8D1CDED-7C31-4F7A-9729-D034C86B6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791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419100</xdr:colOff>
      <xdr:row>40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91EB32-4BBD-4E07-A6F6-0E18BE941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0" cy="7791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419100</xdr:colOff>
      <xdr:row>41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5D8213-0678-4550-869E-5646E3BE5D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0" cy="78200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419100</xdr:colOff>
      <xdr:row>40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2C49CE-0F4D-4053-B378-042E13777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7500" cy="7629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40"/>
  <sheetViews>
    <sheetView tabSelected="1" workbookViewId="0">
      <selection activeCell="H32" sqref="H3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4257812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3" x14ac:dyDescent="0.25">
      <c r="A2" s="4">
        <v>1</v>
      </c>
      <c r="B2" s="4">
        <f t="shared" ref="B2:B16" si="0">Q2</f>
        <v>671</v>
      </c>
      <c r="C2" s="4">
        <f t="shared" ref="C2:C16" si="1">B2*1.2</f>
        <v>805.19999999999993</v>
      </c>
      <c r="D2" s="4">
        <f t="shared" ref="D2:D16" si="2">C2*1.2</f>
        <v>966.2399999999999</v>
      </c>
      <c r="E2" s="5">
        <f t="shared" ref="E2:E16" si="3">R2</f>
        <v>26200000</v>
      </c>
      <c r="F2" s="4">
        <f t="shared" ref="F2:F15" si="4">ROUND((E2/B2),0)</f>
        <v>39046</v>
      </c>
      <c r="G2" s="4">
        <f t="shared" ref="G2:G15" si="5">ROUND((E2/C2),0)</f>
        <v>32538</v>
      </c>
      <c r="H2" s="4">
        <f t="shared" ref="H2:H15" si="6">ROUND((E2/D2),0)</f>
        <v>27115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671</v>
      </c>
      <c r="R2" s="2">
        <v>26200000</v>
      </c>
      <c r="S2" s="2">
        <v>22</v>
      </c>
    </row>
    <row r="3" spans="1:23" x14ac:dyDescent="0.25">
      <c r="A3" s="4">
        <v>2</v>
      </c>
      <c r="B3" s="4">
        <f t="shared" si="0"/>
        <v>675</v>
      </c>
      <c r="C3" s="4">
        <f t="shared" si="1"/>
        <v>810</v>
      </c>
      <c r="D3" s="4">
        <f t="shared" si="2"/>
        <v>972</v>
      </c>
      <c r="E3" s="5">
        <f t="shared" si="3"/>
        <v>25000000</v>
      </c>
      <c r="F3" s="14">
        <f t="shared" si="4"/>
        <v>37037</v>
      </c>
      <c r="G3" s="4">
        <f t="shared" si="5"/>
        <v>30864</v>
      </c>
      <c r="H3" s="4">
        <f t="shared" si="6"/>
        <v>25720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675</v>
      </c>
      <c r="R3" s="2">
        <v>25000000</v>
      </c>
      <c r="S3" s="2">
        <v>17</v>
      </c>
    </row>
    <row r="4" spans="1:23" x14ac:dyDescent="0.25">
      <c r="A4" s="4">
        <v>3</v>
      </c>
      <c r="B4" s="4">
        <f t="shared" si="0"/>
        <v>671</v>
      </c>
      <c r="C4" s="4">
        <f t="shared" si="1"/>
        <v>805.19999999999993</v>
      </c>
      <c r="D4" s="4">
        <f t="shared" si="2"/>
        <v>966.2399999999999</v>
      </c>
      <c r="E4" s="5">
        <f t="shared" si="3"/>
        <v>23500000</v>
      </c>
      <c r="F4" s="15">
        <f t="shared" si="4"/>
        <v>35022</v>
      </c>
      <c r="G4" s="4">
        <f t="shared" si="5"/>
        <v>29185</v>
      </c>
      <c r="H4" s="4">
        <f t="shared" si="6"/>
        <v>24321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671</v>
      </c>
      <c r="R4" s="2">
        <v>23500000</v>
      </c>
      <c r="S4" s="2">
        <v>11</v>
      </c>
    </row>
    <row r="5" spans="1:23" x14ac:dyDescent="0.25">
      <c r="A5" s="4">
        <v>4</v>
      </c>
      <c r="B5" s="4">
        <f t="shared" si="0"/>
        <v>666</v>
      </c>
      <c r="C5" s="4">
        <f t="shared" si="1"/>
        <v>799.19999999999993</v>
      </c>
      <c r="D5" s="4">
        <f t="shared" si="2"/>
        <v>959.03999999999985</v>
      </c>
      <c r="E5" s="5">
        <f t="shared" si="3"/>
        <v>24000000</v>
      </c>
      <c r="F5" s="14">
        <f t="shared" si="4"/>
        <v>36036</v>
      </c>
      <c r="G5" s="4">
        <f t="shared" si="5"/>
        <v>30030</v>
      </c>
      <c r="H5" s="4">
        <f t="shared" si="6"/>
        <v>25025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666</v>
      </c>
      <c r="R5" s="2">
        <v>24000000</v>
      </c>
      <c r="S5" s="2">
        <v>31</v>
      </c>
    </row>
    <row r="6" spans="1:23" x14ac:dyDescent="0.25">
      <c r="A6" s="4">
        <v>5</v>
      </c>
      <c r="B6" s="4">
        <f t="shared" si="0"/>
        <v>671</v>
      </c>
      <c r="C6" s="4">
        <f t="shared" si="1"/>
        <v>805.19999999999993</v>
      </c>
      <c r="D6" s="4">
        <f t="shared" si="2"/>
        <v>966.2399999999999</v>
      </c>
      <c r="E6" s="5">
        <f t="shared" si="3"/>
        <v>21204000</v>
      </c>
      <c r="F6" s="15">
        <f t="shared" si="4"/>
        <v>31601</v>
      </c>
      <c r="G6" s="4">
        <f t="shared" si="5"/>
        <v>26334</v>
      </c>
      <c r="H6" s="4">
        <f t="shared" si="6"/>
        <v>21945</v>
      </c>
      <c r="I6" s="4" t="str">
        <f t="shared" si="7"/>
        <v>30.03.24</v>
      </c>
      <c r="J6" s="4">
        <f t="shared" si="8"/>
        <v>0</v>
      </c>
      <c r="O6">
        <v>0</v>
      </c>
      <c r="P6">
        <f t="shared" si="9"/>
        <v>0</v>
      </c>
      <c r="Q6">
        <f>660+11</f>
        <v>671</v>
      </c>
      <c r="R6" s="2">
        <v>21204000</v>
      </c>
      <c r="S6" s="2">
        <v>4</v>
      </c>
      <c r="T6" t="s">
        <v>20</v>
      </c>
    </row>
    <row r="7" spans="1:23" x14ac:dyDescent="0.25">
      <c r="A7" s="4">
        <v>6</v>
      </c>
      <c r="B7" s="4">
        <f t="shared" si="0"/>
        <v>666</v>
      </c>
      <c r="C7" s="4">
        <f t="shared" si="1"/>
        <v>799.19999999999993</v>
      </c>
      <c r="D7" s="4">
        <f t="shared" si="2"/>
        <v>959.03999999999985</v>
      </c>
      <c r="E7" s="5">
        <f t="shared" si="3"/>
        <v>21061000</v>
      </c>
      <c r="F7" s="15">
        <f t="shared" si="4"/>
        <v>31623</v>
      </c>
      <c r="G7" s="4">
        <f t="shared" si="5"/>
        <v>26353</v>
      </c>
      <c r="H7" s="4">
        <f t="shared" si="6"/>
        <v>21961</v>
      </c>
      <c r="I7" s="4" t="str">
        <f t="shared" si="7"/>
        <v>13.03.24</v>
      </c>
      <c r="J7" s="4">
        <f t="shared" si="8"/>
        <v>0</v>
      </c>
      <c r="O7">
        <v>0</v>
      </c>
      <c r="P7">
        <f t="shared" si="9"/>
        <v>0</v>
      </c>
      <c r="Q7">
        <f>650+16</f>
        <v>666</v>
      </c>
      <c r="R7" s="2">
        <v>21061000</v>
      </c>
      <c r="S7" s="2">
        <v>26</v>
      </c>
      <c r="T7" t="s">
        <v>21</v>
      </c>
    </row>
    <row r="8" spans="1:23" x14ac:dyDescent="0.25">
      <c r="A8" s="4">
        <v>7</v>
      </c>
      <c r="B8" s="4">
        <f t="shared" si="0"/>
        <v>737</v>
      </c>
      <c r="C8" s="4">
        <f t="shared" si="1"/>
        <v>884.4</v>
      </c>
      <c r="D8" s="4">
        <f t="shared" si="2"/>
        <v>1061.28</v>
      </c>
      <c r="E8" s="5">
        <f t="shared" si="3"/>
        <v>23395000</v>
      </c>
      <c r="F8" s="15">
        <f t="shared" si="4"/>
        <v>31744</v>
      </c>
      <c r="G8" s="4">
        <f t="shared" si="5"/>
        <v>26453</v>
      </c>
      <c r="H8" s="4">
        <f t="shared" si="6"/>
        <v>22044</v>
      </c>
      <c r="I8" s="4" t="str">
        <f t="shared" si="7"/>
        <v>22.04.24</v>
      </c>
      <c r="J8" s="4">
        <f t="shared" si="8"/>
        <v>0</v>
      </c>
      <c r="O8">
        <v>0</v>
      </c>
      <c r="P8">
        <f t="shared" si="9"/>
        <v>0</v>
      </c>
      <c r="Q8">
        <f>650+16+71</f>
        <v>737</v>
      </c>
      <c r="R8" s="2">
        <v>23395000</v>
      </c>
      <c r="S8" s="2">
        <v>33</v>
      </c>
      <c r="T8" t="s">
        <v>22</v>
      </c>
    </row>
    <row r="9" spans="1:23" x14ac:dyDescent="0.25">
      <c r="A9" s="4">
        <v>8</v>
      </c>
      <c r="B9" s="4">
        <f t="shared" si="0"/>
        <v>737</v>
      </c>
      <c r="C9" s="4">
        <f t="shared" si="1"/>
        <v>884.4</v>
      </c>
      <c r="D9" s="4">
        <f t="shared" si="2"/>
        <v>1061.28</v>
      </c>
      <c r="E9" s="5">
        <f t="shared" si="3"/>
        <v>24061000</v>
      </c>
      <c r="F9" s="14">
        <f t="shared" si="4"/>
        <v>32647</v>
      </c>
      <c r="G9" s="4">
        <f t="shared" si="5"/>
        <v>27206</v>
      </c>
      <c r="H9" s="4">
        <f t="shared" si="6"/>
        <v>22672</v>
      </c>
      <c r="I9" s="4" t="str">
        <f t="shared" si="7"/>
        <v>08.04.24</v>
      </c>
      <c r="J9" s="4">
        <f t="shared" si="8"/>
        <v>0</v>
      </c>
      <c r="O9">
        <v>0</v>
      </c>
      <c r="P9">
        <f t="shared" si="9"/>
        <v>0</v>
      </c>
      <c r="Q9">
        <f>650+16+71</f>
        <v>737</v>
      </c>
      <c r="R9" s="2">
        <v>24061000</v>
      </c>
      <c r="S9" s="2">
        <v>34</v>
      </c>
      <c r="T9" t="s">
        <v>23</v>
      </c>
      <c r="W9">
        <f>F9*1.1</f>
        <v>35911.700000000004</v>
      </c>
    </row>
    <row r="10" spans="1:23" x14ac:dyDescent="0.25">
      <c r="A10" s="4">
        <v>9</v>
      </c>
      <c r="B10" s="4">
        <f t="shared" si="0"/>
        <v>666</v>
      </c>
      <c r="C10" s="4">
        <f t="shared" si="1"/>
        <v>799.19999999999993</v>
      </c>
      <c r="D10" s="4">
        <f t="shared" si="2"/>
        <v>959.03999999999985</v>
      </c>
      <c r="E10" s="5">
        <f t="shared" si="3"/>
        <v>18312000</v>
      </c>
      <c r="F10" s="4">
        <f t="shared" si="4"/>
        <v>27495</v>
      </c>
      <c r="G10" s="4">
        <f t="shared" si="5"/>
        <v>22913</v>
      </c>
      <c r="H10" s="4">
        <f t="shared" si="6"/>
        <v>19094</v>
      </c>
      <c r="I10" s="4">
        <f t="shared" si="7"/>
        <v>14</v>
      </c>
      <c r="J10" s="4">
        <f t="shared" si="8"/>
        <v>0</v>
      </c>
      <c r="O10">
        <v>0</v>
      </c>
      <c r="P10">
        <f t="shared" si="9"/>
        <v>0</v>
      </c>
      <c r="Q10">
        <f>650+16</f>
        <v>666</v>
      </c>
      <c r="R10" s="2">
        <v>18312000</v>
      </c>
      <c r="S10" s="2" t="s">
        <v>18</v>
      </c>
      <c r="T10">
        <v>14</v>
      </c>
    </row>
    <row r="11" spans="1:23" x14ac:dyDescent="0.25">
      <c r="A11" s="4">
        <v>10</v>
      </c>
      <c r="B11" s="4">
        <f t="shared" si="0"/>
        <v>672</v>
      </c>
      <c r="C11" s="4">
        <f t="shared" si="1"/>
        <v>806.4</v>
      </c>
      <c r="D11" s="4">
        <f t="shared" si="2"/>
        <v>967.68</v>
      </c>
      <c r="E11" s="5">
        <f t="shared" si="3"/>
        <v>19600000</v>
      </c>
      <c r="F11" s="4">
        <f t="shared" si="4"/>
        <v>29167</v>
      </c>
      <c r="G11" s="4">
        <f t="shared" si="5"/>
        <v>24306</v>
      </c>
      <c r="H11" s="4">
        <f t="shared" si="6"/>
        <v>20255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0">O11/1.2</f>
        <v>0</v>
      </c>
      <c r="Q11">
        <f>660+12</f>
        <v>672</v>
      </c>
      <c r="R11" s="2">
        <v>19600000</v>
      </c>
      <c r="S11" s="2" t="s">
        <v>19</v>
      </c>
    </row>
    <row r="12" spans="1:23" x14ac:dyDescent="0.25">
      <c r="A12" s="4">
        <v>11</v>
      </c>
      <c r="B12" s="4">
        <f t="shared" si="0"/>
        <v>768.44195999999999</v>
      </c>
      <c r="C12" s="4">
        <f t="shared" si="1"/>
        <v>922.1303519999999</v>
      </c>
      <c r="D12" s="4">
        <f t="shared" si="2"/>
        <v>1106.5564223999997</v>
      </c>
      <c r="E12" s="5">
        <f t="shared" si="3"/>
        <v>25109000</v>
      </c>
      <c r="F12" s="4">
        <f t="shared" si="4"/>
        <v>32675</v>
      </c>
      <c r="G12" s="4">
        <f t="shared" si="5"/>
        <v>27229</v>
      </c>
      <c r="H12" s="4">
        <f t="shared" si="6"/>
        <v>22691</v>
      </c>
      <c r="I12" s="4">
        <f t="shared" si="7"/>
        <v>71.39</v>
      </c>
      <c r="J12" s="4">
        <f t="shared" si="8"/>
        <v>10.763999999999999</v>
      </c>
      <c r="O12">
        <v>0</v>
      </c>
      <c r="P12">
        <f t="shared" si="10"/>
        <v>0</v>
      </c>
      <c r="Q12">
        <f>V12</f>
        <v>768.44195999999999</v>
      </c>
      <c r="R12" s="2">
        <v>25109000</v>
      </c>
      <c r="S12" s="2"/>
      <c r="T12">
        <v>71.39</v>
      </c>
      <c r="U12">
        <v>10.763999999999999</v>
      </c>
      <c r="V12">
        <f>U12*T12</f>
        <v>768.44195999999999</v>
      </c>
    </row>
    <row r="13" spans="1:23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0"/>
        <v>0</v>
      </c>
      <c r="Q13">
        <f t="shared" ref="Q13:Q15" si="11">P13/1.2</f>
        <v>0</v>
      </c>
      <c r="R13" s="2">
        <v>0</v>
      </c>
      <c r="S13" s="2"/>
    </row>
    <row r="14" spans="1:23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si="11"/>
        <v>0</v>
      </c>
      <c r="R14" s="2">
        <v>0</v>
      </c>
      <c r="S14" s="2"/>
    </row>
    <row r="15" spans="1:23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23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8" customFormat="1" x14ac:dyDescent="0.25"/>
    <row r="23" spans="1:19" s="8" customFormat="1" x14ac:dyDescent="0.25">
      <c r="G23" s="8" t="s">
        <v>27</v>
      </c>
    </row>
    <row r="24" spans="1:19" s="8" customFormat="1" x14ac:dyDescent="0.25">
      <c r="F24" s="11"/>
    </row>
    <row r="25" spans="1:19" s="8" customFormat="1" x14ac:dyDescent="0.25">
      <c r="F25" s="12"/>
    </row>
    <row r="26" spans="1:19" s="8" customFormat="1" x14ac:dyDescent="0.25">
      <c r="F26" s="9" t="s">
        <v>15</v>
      </c>
      <c r="G26" s="9">
        <v>650</v>
      </c>
      <c r="H26" s="8">
        <f>60.38*10.764</f>
        <v>649.93031999999994</v>
      </c>
    </row>
    <row r="27" spans="1:19" s="8" customFormat="1" x14ac:dyDescent="0.25">
      <c r="F27" s="9" t="s">
        <v>16</v>
      </c>
      <c r="G27" s="9">
        <v>16</v>
      </c>
      <c r="H27" s="8">
        <f>1.5*10.764</f>
        <v>16.146000000000001</v>
      </c>
    </row>
    <row r="28" spans="1:19" s="8" customFormat="1" x14ac:dyDescent="0.25">
      <c r="C28" s="10"/>
      <c r="D28" s="10"/>
      <c r="F28" s="9" t="s">
        <v>15</v>
      </c>
      <c r="G28" s="9">
        <f>SUM(G26:G27)</f>
        <v>666</v>
      </c>
    </row>
    <row r="29" spans="1:19" s="8" customFormat="1" x14ac:dyDescent="0.25">
      <c r="C29" s="10"/>
      <c r="D29" s="10"/>
      <c r="F29" s="9" t="s">
        <v>13</v>
      </c>
      <c r="G29" s="9">
        <v>35000</v>
      </c>
      <c r="H29" s="8">
        <f>G29/G28</f>
        <v>52.552552552552555</v>
      </c>
      <c r="J29" s="8" t="s">
        <v>24</v>
      </c>
      <c r="Q29" s="8">
        <v>2.15</v>
      </c>
    </row>
    <row r="30" spans="1:19" s="8" customFormat="1" x14ac:dyDescent="0.25">
      <c r="F30" s="13" t="s">
        <v>14</v>
      </c>
      <c r="G30" s="13">
        <f>G29*G28</f>
        <v>23310000</v>
      </c>
      <c r="H30" s="8">
        <f>G30/G28</f>
        <v>35000</v>
      </c>
    </row>
    <row r="31" spans="1:19" s="8" customFormat="1" x14ac:dyDescent="0.25">
      <c r="C31" s="13"/>
      <c r="D31" s="13"/>
      <c r="F31" s="13" t="s">
        <v>25</v>
      </c>
      <c r="G31" s="13">
        <v>1500000</v>
      </c>
    </row>
    <row r="32" spans="1:19" s="8" customFormat="1" x14ac:dyDescent="0.25">
      <c r="C32" s="13"/>
      <c r="D32" s="13"/>
      <c r="F32" s="13" t="s">
        <v>26</v>
      </c>
      <c r="G32" s="13">
        <f>G31+G30</f>
        <v>24810000</v>
      </c>
      <c r="H32" s="8">
        <f>G32/G28</f>
        <v>37252.252252252256</v>
      </c>
    </row>
    <row r="33" spans="3:7" s="8" customFormat="1" x14ac:dyDescent="0.25">
      <c r="C33" s="13"/>
      <c r="D33" s="13"/>
      <c r="F33" s="13" t="s">
        <v>28</v>
      </c>
      <c r="G33" s="13" t="s">
        <v>29</v>
      </c>
    </row>
    <row r="34" spans="3:7" s="8" customFormat="1" x14ac:dyDescent="0.25">
      <c r="C34" s="13"/>
      <c r="D34" s="13"/>
    </row>
    <row r="35" spans="3:7" s="8" customFormat="1" x14ac:dyDescent="0.25">
      <c r="C35" s="13"/>
      <c r="D35" s="13"/>
    </row>
    <row r="36" spans="3:7" s="8" customFormat="1" x14ac:dyDescent="0.25">
      <c r="F36" s="8" t="s">
        <v>17</v>
      </c>
    </row>
    <row r="37" spans="3:7" s="8" customFormat="1" x14ac:dyDescent="0.25"/>
    <row r="38" spans="3:7" s="8" customFormat="1" x14ac:dyDescent="0.25"/>
    <row r="39" spans="3:7" s="8" customFormat="1" x14ac:dyDescent="0.25"/>
    <row r="40" spans="3:7" s="8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EAC4D-B3C5-4E9E-9912-53CEB9D311E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0A987-E0CB-4910-BC5C-9328399BF47B}">
  <dimension ref="A1"/>
  <sheetViews>
    <sheetView topLeftCell="A25" workbookViewId="0">
      <selection activeCell="Q56" sqref="Q5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C50D1-655F-47C4-9EA5-FD4839C4D90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22-23</vt:lpstr>
      <vt:lpstr>Sheet12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2024-05-28T06:57:07Z</dcterms:modified>
</cp:coreProperties>
</file>