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Kamini Pawar\"/>
    </mc:Choice>
  </mc:AlternateContent>
  <bookViews>
    <workbookView xWindow="0" yWindow="0" windowWidth="15360" windowHeight="7755" tabRatio="932"/>
  </bookViews>
  <sheets>
    <sheet name="Depreciation" sheetId="25" r:id="rId1"/>
    <sheet name="Sale plan" sheetId="24" r:id="rId2"/>
    <sheet name="Calculation" sheetId="23" r:id="rId3"/>
    <sheet name="Sheet5" sheetId="38" r:id="rId4"/>
    <sheet name="20-20" sheetId="4" r:id="rId5"/>
    <sheet name="Sheet1" sheetId="13" r:id="rId6"/>
    <sheet name="Sheet2" sheetId="30" r:id="rId7"/>
    <sheet name="Sheet3" sheetId="31" r:id="rId8"/>
    <sheet name="Sheet4" sheetId="37" r:id="rId9"/>
    <sheet name="Mb" sheetId="39" r:id="rId10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7" i="4" l="1"/>
  <c r="F8" i="39"/>
  <c r="F9" i="39"/>
  <c r="F10" i="39"/>
  <c r="F7" i="39"/>
  <c r="F11" i="39" s="1"/>
  <c r="F13" i="39" s="1"/>
  <c r="F6" i="39"/>
  <c r="F4" i="39"/>
  <c r="F5" i="39"/>
  <c r="F3" i="39"/>
  <c r="D34" i="23"/>
  <c r="D36" i="23" s="1"/>
  <c r="D35" i="23"/>
  <c r="D30" i="23"/>
  <c r="C18" i="25"/>
  <c r="D29" i="23" l="1"/>
  <c r="O24" i="4" l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7" i="4"/>
  <c r="P8" i="4" l="1"/>
  <c r="P9" i="4"/>
  <c r="Q10" i="4"/>
  <c r="P10" i="4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Q11" i="4" s="1"/>
  <c r="B11" i="4" s="1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1" i="23" l="1"/>
  <c r="C20" i="23"/>
  <c r="B20" i="23" s="1"/>
  <c r="C25" i="23"/>
  <c r="J19" i="4" l="1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7" i="4"/>
  <c r="H17" i="4" s="1"/>
  <c r="D16" i="4"/>
  <c r="H16" i="4" s="1"/>
  <c r="D18" i="4" l="1"/>
  <c r="H18" i="4" s="1"/>
  <c r="D19" i="4"/>
  <c r="H19" i="4" s="1"/>
</calcChain>
</file>

<file path=xl/sharedStrings.xml><?xml version="1.0" encoding="utf-8"?>
<sst xmlns="http://schemas.openxmlformats.org/spreadsheetml/2006/main" count="134" uniqueCount="100">
  <si>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</si>
  <si>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</si>
  <si>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</si>
  <si>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</si>
  <si>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</si>
  <si>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</si>
  <si>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</si>
  <si>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</si>
  <si>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</si>
  <si>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</si>
  <si>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</si>
  <si>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</si>
  <si>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</si>
  <si>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</si>
  <si>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</si>
  <si>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</si>
  <si>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</si>
  <si>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</si>
  <si>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</si>
  <si>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</si>
  <si>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</si>
  <si>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</si>
  <si>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</si>
  <si>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</si>
  <si>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</si>
  <si>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</si>
  <si>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</si>
  <si>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</si>
  <si>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</si>
  <si>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</si>
  <si>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</si>
  <si>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</si>
  <si>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</si>
  <si>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</si>
  <si>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</si>
  <si>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</si>
  <si>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</si>
  <si>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</si>
  <si>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</si>
  <si>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</si>
  <si>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</si>
  <si>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</si>
  <si>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</si>
  <si>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</si>
  <si>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</si>
  <si>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</si>
  <si>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</si>
  <si>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</si>
  <si>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</si>
  <si>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</si>
  <si>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</si>
  <si>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</si>
  <si>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</si>
  <si>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</si>
  <si>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</si>
  <si>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</si>
  <si>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</si>
  <si>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</si>
  <si>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</si>
  <si>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</si>
  <si>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</si>
  <si>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</si>
  <si>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</si>
  <si>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</si>
  <si>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</si>
  <si>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</si>
  <si>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</si>
  <si>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</si>
  <si>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</si>
  <si>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</si>
  <si>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</si>
  <si>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</si>
  <si>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</si>
  <si>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</si>
  <si>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</si>
  <si>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</si>
  <si>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</si>
  <si>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</si>
  <si>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</si>
  <si>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</si>
  <si>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</si>
  <si>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</si>
  <si>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</si>
  <si>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</si>
  <si>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</si>
  <si>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</si>
  <si>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</si>
  <si>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</si>
  <si>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</si>
  <si>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</si>
  <si>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</si>
  <si>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</si>
  <si>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</si>
  <si>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</si>
  <si>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</si>
  <si>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</si>
  <si>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</si>
  <si>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 </t>
  </si>
  <si>
    <t>rate on CA</t>
  </si>
  <si>
    <t xml:space="preserve">Vetting Cost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</si>
</sst>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1" fontId="2" fillId="0" borderId="0" xfId="0" applyNumberFormat="1" applyFon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43" fontId="0" fillId="0" borderId="0" xfId="0" applyNumberFormat="1"/>
    <xf numFmtId="164" fontId="2" fillId="0" borderId="0" xfId="0" applyNumberFormat="1" applyFont="1"/>
    <xf numFmtId="0" fontId="2" fillId="0" borderId="0" xfId="0" applyFont="1" applyBorder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409575</xdr:colOff>
      <xdr:row>2</xdr:row>
      <xdr:rowOff>171450</xdr:rowOff>
    </xdr:from>
    <xdr:to>
      <xdr:col>16</xdr:col>
      <xdr:colOff>47625</xdr:colOff>
      <xdr:row>22</xdr:row>
      <xdr:rowOff>142875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7175" y="552450"/>
          <a:ext cx="5734050" cy="3781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22</xdr:row>
      <xdr:rowOff>0</xdr:rowOff>
    </xdr:from>
    <xdr:to>
      <xdr:col>9</xdr:col>
      <xdr:colOff>590550</xdr:colOff>
      <xdr:row>42</xdr:row>
      <xdr:rowOff>161925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4191000"/>
          <a:ext cx="5734050" cy="39719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abSelected="1" zoomScale="85" zoomScaleNormal="85" workbookViewId="0">
      <selection activeCell="E15" sqref="E15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34785</v>
      </c>
      <c r="F2" s="75"/>
      <c r="G2" s="121" t="s">
        <v>76</v>
      </c>
      <c r="H2" s="122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32750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32750</v>
      </c>
      <c r="D5" s="57" t="s">
        <v>61</v>
      </c>
      <c r="E5" s="58">
        <f>ROUND(C5/10.764,0)</f>
        <v>3043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8550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24200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24200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32750</v>
      </c>
      <c r="D10" s="57" t="s">
        <v>61</v>
      </c>
      <c r="E10" s="58">
        <f>ROUND(C10/10.764,0)</f>
        <v>3043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2024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0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60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896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2726528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1792000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opLeftCell="A16" zoomScaleNormal="100" workbookViewId="0">
      <selection activeCell="F29" sqref="F29"/>
    </sheetView>
  </sheetViews>
  <sheetFormatPr defaultRowHeight="15"/>
  <cols>
    <col min="1" max="1" width="21.7109375" bestFit="1" customWidth="1"/>
    <col min="2" max="2" width="17.85546875" customWidth="1"/>
    <col min="3" max="3" width="19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5400</v>
      </c>
      <c r="D3" s="21" t="s">
        <v>98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3400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E11" s="75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3400</v>
      </c>
      <c r="D14" s="23"/>
      <c r="F14" s="118"/>
      <c r="G14" s="118"/>
    </row>
    <row r="15" spans="1:8">
      <c r="B15" s="19"/>
      <c r="C15" s="20"/>
      <c r="D15" s="23"/>
      <c r="F15" s="78"/>
      <c r="G15" s="118"/>
    </row>
    <row r="16" spans="1:8">
      <c r="A16" s="28" t="s">
        <v>23</v>
      </c>
      <c r="B16" s="29"/>
      <c r="C16" s="21">
        <f>C14+C13</f>
        <v>5400</v>
      </c>
      <c r="D16" s="21"/>
      <c r="E16" s="61"/>
      <c r="F16" s="78"/>
      <c r="G16" s="118"/>
    </row>
    <row r="17" spans="1:8">
      <c r="B17" s="24"/>
      <c r="C17" s="25"/>
      <c r="D17" s="25"/>
      <c r="F17" s="78"/>
      <c r="G17" s="118"/>
      <c r="H17" s="119"/>
    </row>
    <row r="18" spans="1:8" ht="16.5">
      <c r="A18" s="28" t="s">
        <v>94</v>
      </c>
      <c r="B18" s="7"/>
      <c r="C18" s="76">
        <v>820</v>
      </c>
      <c r="D18" s="76"/>
      <c r="E18" s="77"/>
      <c r="F18" s="78"/>
      <c r="G18" s="78"/>
    </row>
    <row r="19" spans="1:8">
      <c r="A19" s="15"/>
      <c r="B19" s="6"/>
      <c r="C19" s="30">
        <f>C18*C16</f>
        <v>4428000</v>
      </c>
      <c r="D19" s="78" t="s">
        <v>68</v>
      </c>
      <c r="E19" s="30"/>
      <c r="F19" s="78"/>
      <c r="G19" s="118"/>
    </row>
    <row r="20" spans="1:8">
      <c r="A20" s="15"/>
      <c r="B20" s="61">
        <f>C20*80</f>
        <v>336528000</v>
      </c>
      <c r="C20" s="31">
        <f>C19*95%</f>
        <v>4206600</v>
      </c>
      <c r="D20" s="78" t="s">
        <v>24</v>
      </c>
      <c r="E20" s="31"/>
      <c r="F20" s="78"/>
      <c r="G20" s="118"/>
    </row>
    <row r="21" spans="1:8">
      <c r="A21" s="15"/>
      <c r="C21" s="31">
        <f>C19*80%</f>
        <v>3542400</v>
      </c>
      <c r="D21" s="78" t="s">
        <v>25</v>
      </c>
      <c r="E21" s="31"/>
      <c r="F21" s="78"/>
      <c r="G21" s="78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1640000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9225</v>
      </c>
      <c r="D25" s="31"/>
    </row>
    <row r="26" spans="1:8">
      <c r="C26" s="31"/>
      <c r="D26" s="31"/>
    </row>
    <row r="27" spans="1:8">
      <c r="C27" s="31"/>
      <c r="D27" s="31"/>
    </row>
    <row r="28" spans="1:8">
      <c r="C28"/>
      <c r="D28"/>
    </row>
    <row r="29" spans="1:8">
      <c r="C29" s="6">
        <v>76.2</v>
      </c>
      <c r="D29" s="120">
        <f>C29*10.764</f>
        <v>820.21680000000003</v>
      </c>
    </row>
    <row r="30" spans="1:8">
      <c r="C30">
        <v>83.26</v>
      </c>
      <c r="D30" s="119">
        <f>C30*10.764</f>
        <v>896.21064000000001</v>
      </c>
    </row>
    <row r="31" spans="1:8">
      <c r="C31"/>
      <c r="D31" s="119"/>
    </row>
    <row r="32" spans="1:8">
      <c r="C32"/>
      <c r="D32"/>
    </row>
    <row r="33" spans="1:5">
      <c r="C33" s="6" t="s">
        <v>99</v>
      </c>
      <c r="D33" s="120">
        <v>800000</v>
      </c>
      <c r="E33" s="119"/>
    </row>
    <row r="34" spans="1:5">
      <c r="C34" s="126" t="s">
        <v>68</v>
      </c>
      <c r="D34" s="125">
        <f>C19+D33</f>
        <v>5228000</v>
      </c>
    </row>
    <row r="35" spans="1:5">
      <c r="C35" s="78" t="s">
        <v>24</v>
      </c>
      <c r="D35" s="124">
        <f>D34*0.95</f>
        <v>4966600</v>
      </c>
    </row>
    <row r="36" spans="1:5">
      <c r="C36" s="78" t="s">
        <v>25</v>
      </c>
      <c r="D36" s="124">
        <f>D34*0.8</f>
        <v>4182400</v>
      </c>
    </row>
    <row r="37" spans="1:5">
      <c r="C37"/>
      <c r="D37"/>
    </row>
    <row r="38" spans="1:5">
      <c r="C38"/>
      <c r="D38"/>
    </row>
    <row r="39" spans="1:5">
      <c r="C39"/>
      <c r="D39"/>
    </row>
    <row r="40" spans="1:5">
      <c r="C40"/>
      <c r="D40"/>
    </row>
    <row r="46" spans="1:5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F1" zoomScale="55" zoomScaleNormal="55" workbookViewId="0">
      <selection activeCell="T7" sqref="T7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>
        <v>0</v>
      </c>
      <c r="Q6" s="75"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1650</v>
      </c>
      <c r="C7" s="4">
        <f t="shared" si="2"/>
        <v>1980</v>
      </c>
      <c r="D7" s="4">
        <f t="shared" si="3"/>
        <v>2376</v>
      </c>
      <c r="E7" s="5">
        <f t="shared" si="4"/>
        <v>12500000</v>
      </c>
      <c r="F7" s="4">
        <f t="shared" si="5"/>
        <v>7576</v>
      </c>
      <c r="G7" s="4">
        <f t="shared" si="6"/>
        <v>6313</v>
      </c>
      <c r="H7" s="4">
        <f t="shared" si="7"/>
        <v>5261</v>
      </c>
      <c r="I7" s="4">
        <f t="shared" si="8"/>
        <v>0</v>
      </c>
      <c r="J7" s="4">
        <f t="shared" si="9"/>
        <v>0</v>
      </c>
      <c r="O7" s="75">
        <v>0</v>
      </c>
      <c r="P7" s="75">
        <f t="shared" ref="P7" si="10">O7/1.2</f>
        <v>0</v>
      </c>
      <c r="Q7" s="75">
        <v>1650</v>
      </c>
      <c r="R7" s="2">
        <v>12500000</v>
      </c>
      <c r="S7" s="2">
        <f>R7/Q7</f>
        <v>7575.757575757576</v>
      </c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12000000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5">
        <v>0</v>
      </c>
      <c r="P8" s="75">
        <f t="shared" ref="P8" si="11">O8/1.2</f>
        <v>0</v>
      </c>
      <c r="Q8" s="75">
        <v>0</v>
      </c>
      <c r="R8" s="2">
        <v>12000000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5">
        <v>0</v>
      </c>
      <c r="P9" s="75">
        <f t="shared" ref="P9" si="12">O9/1.2</f>
        <v>0</v>
      </c>
      <c r="Q9" s="75"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 t="str">
        <f t="shared" si="4"/>
        <v xml:space="preserve"> </v>
      </c>
      <c r="F10" s="4" t="e">
        <f t="shared" si="5"/>
        <v>#VALUE!</v>
      </c>
      <c r="G10" s="4" t="e">
        <f t="shared" si="6"/>
        <v>#VALUE!</v>
      </c>
      <c r="H10" s="4" t="e">
        <f t="shared" si="7"/>
        <v>#VALUE!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3">O10/1.2</f>
        <v>0</v>
      </c>
      <c r="Q10" s="75">
        <f t="shared" ref="Q10" si="14">P10/1.2</f>
        <v>0</v>
      </c>
      <c r="R10" s="2" t="s">
        <v>97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5">O11/1.2</f>
        <v>0</v>
      </c>
      <c r="Q11">
        <f t="shared" ref="Q11" si="16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O12">
        <v>775</v>
      </c>
      <c r="R12" s="2"/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O13"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O14"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O15">
        <v>0</v>
      </c>
      <c r="R15" s="2"/>
      <c r="S15" s="2"/>
    </row>
    <row r="16" spans="1:35">
      <c r="A16" s="4">
        <f t="shared" ref="A16:A19" si="17">N16</f>
        <v>0</v>
      </c>
      <c r="B16" s="4">
        <f t="shared" ref="B16:B19" si="18">Q16</f>
        <v>0</v>
      </c>
      <c r="C16" s="4">
        <f t="shared" ref="C16:C19" si="19">B16*1.2</f>
        <v>0</v>
      </c>
      <c r="D16" s="4">
        <f t="shared" ref="D16:D19" si="20">C16*1.2</f>
        <v>0</v>
      </c>
      <c r="E16" s="5">
        <f t="shared" ref="E16:E19" si="21">R16</f>
        <v>0</v>
      </c>
      <c r="F16" s="4" t="e">
        <f t="shared" ref="F16:F19" si="22">ROUND((E16/B16),0)</f>
        <v>#DIV/0!</v>
      </c>
      <c r="G16" s="4" t="e">
        <f t="shared" ref="G16:G19" si="23">ROUND((E16/C16),0)</f>
        <v>#DIV/0!</v>
      </c>
      <c r="H16" s="4" t="e">
        <f t="shared" ref="H16:H19" si="24">ROUND((E16/D16),0)</f>
        <v>#DIV/0!</v>
      </c>
      <c r="I16" s="4">
        <f t="shared" ref="I16:J19" si="25">T16</f>
        <v>0</v>
      </c>
      <c r="J16" s="4">
        <f t="shared" si="25"/>
        <v>0</v>
      </c>
      <c r="O16">
        <v>0</v>
      </c>
      <c r="R16" s="2"/>
      <c r="S16" s="2"/>
    </row>
    <row r="17" spans="1:19">
      <c r="A17" s="4">
        <f t="shared" si="17"/>
        <v>0</v>
      </c>
      <c r="B17" s="4">
        <f t="shared" si="18"/>
        <v>0</v>
      </c>
      <c r="C17" s="4">
        <f t="shared" si="19"/>
        <v>0</v>
      </c>
      <c r="D17" s="4">
        <f t="shared" si="20"/>
        <v>0</v>
      </c>
      <c r="E17" s="5">
        <f t="shared" si="21"/>
        <v>0</v>
      </c>
      <c r="F17" s="4" t="e">
        <f t="shared" si="22"/>
        <v>#DIV/0!</v>
      </c>
      <c r="G17" s="4" t="e">
        <f t="shared" si="23"/>
        <v>#DIV/0!</v>
      </c>
      <c r="H17" s="4" t="e">
        <f t="shared" si="24"/>
        <v>#DIV/0!</v>
      </c>
      <c r="I17" s="4">
        <f t="shared" si="25"/>
        <v>0</v>
      </c>
      <c r="J17" s="4">
        <f t="shared" si="25"/>
        <v>0</v>
      </c>
      <c r="O17">
        <v>0</v>
      </c>
      <c r="R17" s="2"/>
      <c r="S17" s="2"/>
    </row>
    <row r="18" spans="1:19">
      <c r="A18" s="4">
        <f t="shared" si="17"/>
        <v>0</v>
      </c>
      <c r="B18" s="4">
        <f t="shared" si="18"/>
        <v>0</v>
      </c>
      <c r="C18" s="4">
        <f t="shared" si="19"/>
        <v>0</v>
      </c>
      <c r="D18" s="4">
        <f t="shared" si="20"/>
        <v>0</v>
      </c>
      <c r="E18" s="5">
        <f t="shared" si="21"/>
        <v>0</v>
      </c>
      <c r="F18" s="4" t="e">
        <f t="shared" si="22"/>
        <v>#DIV/0!</v>
      </c>
      <c r="G18" s="4" t="e">
        <f t="shared" si="23"/>
        <v>#DIV/0!</v>
      </c>
      <c r="H18" s="4" t="e">
        <f t="shared" si="24"/>
        <v>#DIV/0!</v>
      </c>
      <c r="I18" s="4">
        <f t="shared" si="25"/>
        <v>0</v>
      </c>
      <c r="J18" s="4">
        <f t="shared" si="25"/>
        <v>0</v>
      </c>
      <c r="O18">
        <v>0</v>
      </c>
      <c r="R18" s="2"/>
      <c r="S18" s="2"/>
    </row>
    <row r="19" spans="1:19">
      <c r="A19" s="4">
        <f t="shared" si="17"/>
        <v>0</v>
      </c>
      <c r="B19" s="4">
        <f t="shared" si="18"/>
        <v>0</v>
      </c>
      <c r="C19" s="4">
        <f t="shared" si="19"/>
        <v>0</v>
      </c>
      <c r="D19" s="4">
        <f t="shared" si="20"/>
        <v>0</v>
      </c>
      <c r="E19" s="5">
        <f t="shared" si="21"/>
        <v>0</v>
      </c>
      <c r="F19" s="4" t="e">
        <f t="shared" si="22"/>
        <v>#DIV/0!</v>
      </c>
      <c r="G19" s="4" t="e">
        <f t="shared" si="23"/>
        <v>#DIV/0!</v>
      </c>
      <c r="H19" s="4" t="e">
        <f t="shared" si="24"/>
        <v>#DIV/0!</v>
      </c>
      <c r="I19" s="4">
        <f t="shared" si="25"/>
        <v>0</v>
      </c>
      <c r="J19" s="4">
        <f t="shared" si="25"/>
        <v>0</v>
      </c>
      <c r="O19" s="75">
        <v>0</v>
      </c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  <c r="N24" s="10">
        <v>58.838000000000001</v>
      </c>
      <c r="O24" s="10">
        <f>N24*10.764</f>
        <v>633.33223199999998</v>
      </c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G3" zoomScaleNormal="100" workbookViewId="0">
      <selection activeCell="T13" sqref="T13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2" workbookViewId="0">
      <selection activeCell="E29" sqref="E29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" sqref="D3"/>
    </sheetView>
  </sheetViews>
  <sheetFormatPr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2" zoomScale="85" zoomScaleNormal="85" workbookViewId="0">
      <selection activeCell="D23" sqref="D23"/>
    </sheetView>
  </sheetViews>
  <sheetFormatPr defaultRowHeight="1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H36"/>
  <sheetViews>
    <sheetView zoomScale="115" zoomScaleNormal="115" workbookViewId="0">
      <selection activeCell="I14" sqref="I14"/>
    </sheetView>
  </sheetViews>
  <sheetFormatPr defaultRowHeight="15"/>
  <sheetData>
    <row r="3" spans="4:7">
      <c r="D3">
        <v>20.100000000000001</v>
      </c>
      <c r="E3">
        <v>11.4</v>
      </c>
      <c r="F3">
        <f>E3*D3</f>
        <v>229.14000000000001</v>
      </c>
    </row>
    <row r="4" spans="4:7">
      <c r="D4">
        <v>11.4</v>
      </c>
      <c r="E4">
        <v>10.4</v>
      </c>
      <c r="F4" s="75">
        <f t="shared" ref="F4:F5" si="0">E4*D4</f>
        <v>118.56</v>
      </c>
    </row>
    <row r="5" spans="4:7" s="75" customFormat="1">
      <c r="D5" s="75">
        <v>11</v>
      </c>
      <c r="E5" s="75">
        <v>7.1</v>
      </c>
      <c r="F5" s="75">
        <f t="shared" si="0"/>
        <v>78.099999999999994</v>
      </c>
    </row>
    <row r="6" spans="4:7">
      <c r="F6" s="75">
        <f>SUM(F3:F5)</f>
        <v>425.80000000000007</v>
      </c>
      <c r="G6" s="75"/>
    </row>
    <row r="7" spans="4:7">
      <c r="D7">
        <v>15</v>
      </c>
      <c r="E7">
        <v>11.4</v>
      </c>
      <c r="F7" s="75">
        <f>E7*D7</f>
        <v>171</v>
      </c>
      <c r="G7" s="75"/>
    </row>
    <row r="8" spans="4:7">
      <c r="D8">
        <v>11.4</v>
      </c>
      <c r="E8">
        <v>10.4</v>
      </c>
      <c r="F8" s="75">
        <f t="shared" ref="F8:F10" si="1">E8*D8</f>
        <v>118.56</v>
      </c>
      <c r="G8" s="119"/>
    </row>
    <row r="9" spans="4:7">
      <c r="D9">
        <v>7.7</v>
      </c>
      <c r="E9">
        <v>6</v>
      </c>
      <c r="F9" s="75">
        <f t="shared" si="1"/>
        <v>46.2</v>
      </c>
      <c r="G9" s="75"/>
    </row>
    <row r="10" spans="4:7">
      <c r="D10">
        <v>6.2</v>
      </c>
      <c r="E10">
        <v>11.4</v>
      </c>
      <c r="F10" s="75">
        <f t="shared" si="1"/>
        <v>70.680000000000007</v>
      </c>
      <c r="G10" s="75"/>
    </row>
    <row r="11" spans="4:7">
      <c r="F11">
        <f>SUM(F7:F10)</f>
        <v>406.44</v>
      </c>
      <c r="G11" s="75"/>
    </row>
    <row r="12" spans="4:7">
      <c r="G12" s="119"/>
    </row>
    <row r="13" spans="4:7">
      <c r="F13">
        <f>F6+F11</f>
        <v>832.24</v>
      </c>
    </row>
    <row r="17" spans="7:8">
      <c r="G17" s="119"/>
    </row>
    <row r="23" spans="7:8">
      <c r="H23" s="119"/>
    </row>
    <row r="29" spans="7:8">
      <c r="G29" s="75"/>
    </row>
    <row r="30" spans="7:8">
      <c r="G30" s="75"/>
    </row>
    <row r="31" spans="7:8">
      <c r="G31" s="75"/>
    </row>
    <row r="32" spans="7:8">
      <c r="G32" s="75"/>
    </row>
    <row r="33" spans="7:7" s="75" customFormat="1"/>
    <row r="34" spans="7:7">
      <c r="G34" s="75"/>
    </row>
    <row r="35" spans="7:7">
      <c r="G35" s="75"/>
    </row>
    <row r="36" spans="7:7">
      <c r="G36" s="7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Sheet5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2024-05-27T07:35:21Z</dcterms:modified>
</cp:coreProperties>
</file>