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pecialized Commercial Branch Moradabad\Ashvinder Chowdhary\"/>
    </mc:Choice>
  </mc:AlternateContent>
  <xr:revisionPtr revIDLastSave="0" documentId="13_ncr:1_{05265F1B-8A70-4998-B7A9-7DCA5D0CD9CA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4" i="4" l="1"/>
  <c r="D21" i="23"/>
  <c r="D20" i="23"/>
  <c r="P7" i="4"/>
  <c r="Q6" i="4"/>
  <c r="Q4" i="4"/>
  <c r="Q3" i="4"/>
  <c r="Q2" i="4"/>
  <c r="G28" i="4" l="1"/>
  <c r="G26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Q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Q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F14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H14" i="4" s="1"/>
  <c r="G14" i="4"/>
  <c r="F4" i="4"/>
  <c r="H6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30" i="23" s="1"/>
  <c r="C31" i="23" s="1"/>
  <c r="C33" i="23" s="1"/>
  <c r="C35" i="23" l="1"/>
  <c r="C34" i="23"/>
  <c r="C19" i="23"/>
  <c r="E19" i="23" s="1"/>
  <c r="C25" i="23" l="1"/>
  <c r="C20" i="23"/>
  <c r="E20" i="23" s="1"/>
  <c r="C21" i="23"/>
  <c r="E21" i="23" s="1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<sst xmlns="http://schemas.openxmlformats.org/spreadsheetml/2006/main" count="146" uniqueCount="101">
  <si>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</si>
  <si>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</si>
  <si>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</si>
  <si>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</si>
  <si>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</si>
  <si>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</si>
  <si>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</si>
  <si>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</si>
  <si>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</si>
  <si>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</si>
  <si>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</si>
  <si>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</si>
  <si>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</si>
  <si>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</si>
  <si>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</si>
  <si>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</si>
  <si>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</si>
  <si>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</si>
  <si>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</si>
  <si>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</si>
  <si>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</si>
  <si>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</si>
  <si>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</si>
  <si>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</si>
  <si>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</si>
  <si>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</si>
  <si>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</si>
  <si>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</si>
  <si>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</si>
  <si>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</si>
  <si>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</si>
  <si>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</si>
  <si>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</si>
  <si>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</si>
  <si>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</si>
  <si>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</si>
  <si>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</si>
  <si>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</si>
  <si>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</si>
  <si>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</si>
  <si>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</si>
  <si>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</si>
  <si>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</si>
  <si>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</si>
  <si>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</si>
  <si>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</si>
  <si>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</si>
  <si>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</si>
  <si>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</si>
  <si>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</si>
  <si>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</si>
  <si>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</si>
  <si>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</si>
  <si>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</si>
  <si>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</si>
  <si>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</si>
  <si>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</si>
  <si>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</si>
  <si>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</si>
  <si>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</si>
  <si>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</si>
  <si>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</si>
  <si>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</si>
  <si>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</si>
  <si>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</si>
  <si>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</si>
  <si>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</si>
  <si>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</si>
  <si>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</si>
  <si>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</si>
  <si>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</si>
  <si>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</si>
  <si>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</si>
  <si>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</si>
  <si>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</si>
  <si>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</si>
  <si>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</si>
  <si>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</si>
  <si>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</si>
  <si>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</si>
  <si>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</si>
  <si>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</si>
  <si>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</si>
  <si>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</si>
  <si>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</si>
  <si>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TACA</t>
  </si>
  <si>
    <t>IGR-02.05.24</t>
  </si>
  <si>
    <t>IGR-12.03.24</t>
  </si>
  <si>
    <t>IGR-23.02.24</t>
  </si>
  <si>
    <t>IGR-01.02.24</t>
  </si>
  <si>
    <t>IGR-05.12.23</t>
  </si>
  <si>
    <t>IGR-29.11.23</t>
  </si>
  <si>
    <t>IGR-25.09.23</t>
  </si>
  <si>
    <t>IGR-25.08.23</t>
  </si>
  <si>
    <t>IGR-17.04.23</t>
  </si>
  <si>
    <t>2 Car Parking</t>
  </si>
  <si>
    <t>Carpet Area</t>
  </si>
  <si>
    <t>Depreciated Rate</t>
  </si>
  <si>
    <t>2 Nos. Car Parking</t>
  </si>
  <si>
    <t>Total FMV</t>
  </si>
  <si>
    <t>IGR-28.04.23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</si>
</sst>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32D24A-E4C3-4095-8113-75D892F39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250E24-5C00-4FA6-BD00-51D1C6BC4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E5456A-CDA4-430A-9B57-38B6113DD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8594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6A2EA7-E307-418D-AA72-920184239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7C20AB-C32B-49FD-926D-DEA781B4C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76343C-F8C4-4C4E-8668-2D0044F63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ADC438-C47A-4B6B-9CC1-C383E835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1837FC-A8CB-4175-9A28-D2143910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7976B2-9042-4888-9633-3B506BC70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E455A8-6FE8-444B-90AC-E4EFDFF60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C96010-8A4C-4C1C-82ED-439B808D9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16FA70-C7C0-4DF7-A820-2C9F70F8E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O10" sqref="O1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292195.63099999999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321595.63099999999</v>
      </c>
      <c r="D9" s="62" t="s">
        <v>62</v>
      </c>
      <c r="E9" s="63">
        <f>C9/10.764</f>
        <v>29876.963117800075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2015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9</v>
      </c>
      <c r="D13" s="69">
        <f>D12-C13</f>
        <v>91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2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614A6-25FE-4F7D-B49D-617AAECE308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43B10-5DB5-4283-8821-5627BA53BEE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28100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25100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51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13.5</v>
      </c>
      <c r="D10" s="26"/>
      <c r="F10" s="19"/>
    </row>
    <row r="11" spans="1:6" x14ac:dyDescent="0.25">
      <c r="A11" s="16"/>
      <c r="B11" s="27"/>
      <c r="C11" s="28">
        <f>C10%</f>
        <v>0.13500000000000001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405</v>
      </c>
      <c r="D12" s="19"/>
    </row>
    <row r="13" spans="1:6" x14ac:dyDescent="0.25">
      <c r="A13" s="16" t="s">
        <v>22</v>
      </c>
      <c r="B13" s="20"/>
      <c r="C13" s="21">
        <f>C6-C12</f>
        <v>2595</v>
      </c>
      <c r="D13" s="19"/>
    </row>
    <row r="14" spans="1:6" x14ac:dyDescent="0.25">
      <c r="A14" s="16" t="s">
        <v>15</v>
      </c>
      <c r="B14" s="20"/>
      <c r="C14" s="21">
        <f>C5</f>
        <v>25100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27695</v>
      </c>
      <c r="D16" s="19"/>
    </row>
    <row r="17" spans="1:5" x14ac:dyDescent="0.25">
      <c r="B17" s="25"/>
      <c r="C17" s="26"/>
      <c r="D17" s="19"/>
    </row>
    <row r="18" spans="1:5" x14ac:dyDescent="0.25">
      <c r="A18" s="75" t="str">
        <f>E3</f>
        <v>ACA</v>
      </c>
      <c r="B18" s="7"/>
      <c r="C18" s="31">
        <v>1230</v>
      </c>
      <c r="D18" s="19" t="s">
        <v>95</v>
      </c>
    </row>
    <row r="19" spans="1:5" x14ac:dyDescent="0.25">
      <c r="A19" s="16" t="s">
        <v>73</v>
      </c>
      <c r="B19" s="6"/>
      <c r="C19" s="32">
        <f>C18*C16</f>
        <v>34064850</v>
      </c>
      <c r="D19" s="33">
        <v>2000000</v>
      </c>
      <c r="E19" s="69">
        <f>C19+D19</f>
        <v>36064850</v>
      </c>
    </row>
    <row r="20" spans="1:5" x14ac:dyDescent="0.25">
      <c r="A20" s="16" t="s">
        <v>24</v>
      </c>
      <c r="C20" s="34">
        <f>C19*90%</f>
        <v>30658365</v>
      </c>
      <c r="D20" s="33">
        <f>D19*0.9</f>
        <v>1800000</v>
      </c>
      <c r="E20" s="69">
        <f t="shared" ref="E20:E21" si="0">C20+D20</f>
        <v>32458365</v>
      </c>
    </row>
    <row r="21" spans="1:5" x14ac:dyDescent="0.25">
      <c r="A21" s="16" t="s">
        <v>25</v>
      </c>
      <c r="C21" s="34">
        <f>C19*80%</f>
        <v>27251880</v>
      </c>
      <c r="D21" s="33">
        <f>D19*0.8</f>
        <v>1600000</v>
      </c>
      <c r="E21" s="69">
        <f t="shared" si="0"/>
        <v>28851880</v>
      </c>
    </row>
    <row r="22" spans="1:5" x14ac:dyDescent="0.25">
      <c r="A22" s="16"/>
      <c r="D22" s="35"/>
    </row>
    <row r="23" spans="1:5" x14ac:dyDescent="0.25">
      <c r="A23" s="36" t="s">
        <v>26</v>
      </c>
      <c r="B23" s="37"/>
      <c r="C23" s="38">
        <f>C4*C18</f>
        <v>3690000</v>
      </c>
      <c r="D23"/>
    </row>
    <row r="24" spans="1:5" x14ac:dyDescent="0.25">
      <c r="A24" s="16" t="s">
        <v>27</v>
      </c>
      <c r="D24"/>
    </row>
    <row r="25" spans="1:5" x14ac:dyDescent="0.25">
      <c r="A25" s="39" t="s">
        <v>28</v>
      </c>
      <c r="B25" s="17"/>
      <c r="C25" s="34">
        <f>C19*0.025/12</f>
        <v>70968.4375</v>
      </c>
      <c r="D25"/>
    </row>
    <row r="26" spans="1:5" x14ac:dyDescent="0.25">
      <c r="C26" s="34"/>
      <c r="D26"/>
    </row>
    <row r="27" spans="1:5" x14ac:dyDescent="0.25">
      <c r="C27" s="34"/>
      <c r="D27"/>
    </row>
    <row r="28" spans="1:5" x14ac:dyDescent="0.25">
      <c r="C28"/>
      <c r="D28"/>
    </row>
    <row r="29" spans="1:5" x14ac:dyDescent="0.25">
      <c r="A29" s="56" t="s">
        <v>96</v>
      </c>
      <c r="B29" s="56"/>
      <c r="C29" s="56">
        <v>1230</v>
      </c>
      <c r="D29"/>
    </row>
    <row r="30" spans="1:5" x14ac:dyDescent="0.25">
      <c r="A30" s="56" t="s">
        <v>97</v>
      </c>
      <c r="B30" s="56"/>
      <c r="C30" s="56">
        <f>C16</f>
        <v>27695</v>
      </c>
      <c r="D30"/>
    </row>
    <row r="31" spans="1:5" x14ac:dyDescent="0.25">
      <c r="A31" s="56" t="s">
        <v>73</v>
      </c>
      <c r="B31" s="56"/>
      <c r="C31" s="56">
        <f>C29*C30</f>
        <v>34064850</v>
      </c>
      <c r="D31"/>
    </row>
    <row r="32" spans="1:5" x14ac:dyDescent="0.25">
      <c r="A32" s="56" t="s">
        <v>98</v>
      </c>
      <c r="B32" s="56"/>
      <c r="C32" s="56">
        <v>2000000</v>
      </c>
      <c r="D32"/>
    </row>
    <row r="33" spans="1:4" x14ac:dyDescent="0.25">
      <c r="A33" s="74" t="s">
        <v>99</v>
      </c>
      <c r="B33" s="74"/>
      <c r="C33" s="74">
        <f>C31+C32</f>
        <v>36064850</v>
      </c>
      <c r="D33"/>
    </row>
    <row r="34" spans="1:4" x14ac:dyDescent="0.25">
      <c r="A34" s="74" t="s">
        <v>24</v>
      </c>
      <c r="B34" s="74"/>
      <c r="C34" s="74">
        <f>C33*0.9</f>
        <v>32458365</v>
      </c>
      <c r="D34"/>
    </row>
    <row r="35" spans="1:4" x14ac:dyDescent="0.25">
      <c r="A35" s="74" t="s">
        <v>25</v>
      </c>
      <c r="B35" s="74"/>
      <c r="C35" s="74">
        <f>C33*0.8</f>
        <v>28851880</v>
      </c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21" sqref="S2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1430</v>
      </c>
      <c r="C2" s="4">
        <f t="shared" ref="C2:C16" si="1">B2*1.2</f>
        <v>1716</v>
      </c>
      <c r="D2" s="4">
        <f t="shared" ref="D2:D16" si="2">C2*1.2</f>
        <v>2059.1999999999998</v>
      </c>
      <c r="E2" s="5">
        <f t="shared" ref="E2:E16" si="3">R2</f>
        <v>32000000</v>
      </c>
      <c r="F2" s="78">
        <f t="shared" ref="F2:F15" si="4">ROUND((E2/B2),0)</f>
        <v>22378</v>
      </c>
      <c r="G2" s="78">
        <f t="shared" ref="G2:G15" si="5">ROUND((E2/C2),0)</f>
        <v>18648</v>
      </c>
      <c r="H2" s="78">
        <f t="shared" ref="H2:H15" si="6">ROUND((E2/D2),0)</f>
        <v>15540</v>
      </c>
      <c r="I2" s="78">
        <f t="shared" ref="I2:I15" si="7">T2</f>
        <v>0</v>
      </c>
      <c r="J2" s="78">
        <f t="shared" ref="J2:J15" si="8">U2</f>
        <v>0</v>
      </c>
      <c r="K2" s="79"/>
      <c r="L2" s="79"/>
      <c r="M2" s="79"/>
      <c r="N2" s="79"/>
      <c r="O2" s="79">
        <v>0</v>
      </c>
      <c r="P2" s="79">
        <f t="shared" ref="P2:P10" si="9">O2/1.2</f>
        <v>0</v>
      </c>
      <c r="Q2" s="79">
        <f>764+666</f>
        <v>1430</v>
      </c>
      <c r="R2" s="80">
        <v>32000000</v>
      </c>
      <c r="S2" s="80" t="s">
        <v>86</v>
      </c>
    </row>
    <row r="3" spans="1:19" x14ac:dyDescent="0.25">
      <c r="A3" s="4">
        <v>2</v>
      </c>
      <c r="B3" s="4">
        <f t="shared" si="0"/>
        <v>807.83819999999992</v>
      </c>
      <c r="C3" s="4">
        <f t="shared" si="1"/>
        <v>969.4058399999999</v>
      </c>
      <c r="D3" s="4">
        <f t="shared" si="2"/>
        <v>1163.2870079999998</v>
      </c>
      <c r="E3" s="5">
        <f t="shared" si="3"/>
        <v>21000000</v>
      </c>
      <c r="F3" s="78">
        <f t="shared" si="4"/>
        <v>25995</v>
      </c>
      <c r="G3" s="78">
        <f t="shared" si="5"/>
        <v>21663</v>
      </c>
      <c r="H3" s="78">
        <f t="shared" si="6"/>
        <v>18052</v>
      </c>
      <c r="I3" s="78">
        <f t="shared" si="7"/>
        <v>0</v>
      </c>
      <c r="J3" s="78">
        <f t="shared" si="8"/>
        <v>0</v>
      </c>
      <c r="K3" s="79"/>
      <c r="L3" s="79"/>
      <c r="M3" s="79"/>
      <c r="N3" s="79"/>
      <c r="O3" s="79">
        <v>0</v>
      </c>
      <c r="P3" s="79">
        <f t="shared" si="9"/>
        <v>0</v>
      </c>
      <c r="Q3" s="79">
        <f>75.05*10.764</f>
        <v>807.83819999999992</v>
      </c>
      <c r="R3" s="80">
        <v>21000000</v>
      </c>
      <c r="S3" s="80" t="s">
        <v>87</v>
      </c>
    </row>
    <row r="4" spans="1:19" x14ac:dyDescent="0.25">
      <c r="A4" s="4">
        <v>3</v>
      </c>
      <c r="B4" s="4">
        <f t="shared" si="0"/>
        <v>948</v>
      </c>
      <c r="C4" s="4">
        <f t="shared" si="1"/>
        <v>1137.5999999999999</v>
      </c>
      <c r="D4" s="4">
        <f t="shared" si="2"/>
        <v>1365.12</v>
      </c>
      <c r="E4" s="5">
        <f t="shared" si="3"/>
        <v>24000000</v>
      </c>
      <c r="F4" s="78">
        <f t="shared" si="4"/>
        <v>25316</v>
      </c>
      <c r="G4" s="78">
        <f t="shared" si="5"/>
        <v>21097</v>
      </c>
      <c r="H4" s="78">
        <f t="shared" si="6"/>
        <v>17581</v>
      </c>
      <c r="I4" s="78">
        <f t="shared" si="7"/>
        <v>0</v>
      </c>
      <c r="J4" s="78">
        <f t="shared" si="8"/>
        <v>0</v>
      </c>
      <c r="K4" s="79"/>
      <c r="L4" s="79"/>
      <c r="M4" s="79"/>
      <c r="N4" s="79"/>
      <c r="O4" s="79">
        <v>0</v>
      </c>
      <c r="P4" s="79">
        <f t="shared" si="9"/>
        <v>0</v>
      </c>
      <c r="Q4" s="79">
        <f>673+275</f>
        <v>948</v>
      </c>
      <c r="R4" s="80">
        <v>24000000</v>
      </c>
      <c r="S4" s="80" t="s">
        <v>88</v>
      </c>
    </row>
    <row r="5" spans="1:19" x14ac:dyDescent="0.25">
      <c r="A5" s="4">
        <v>4</v>
      </c>
      <c r="B5" s="4">
        <f t="shared" si="0"/>
        <v>1430</v>
      </c>
      <c r="C5" s="4">
        <f t="shared" si="1"/>
        <v>1716</v>
      </c>
      <c r="D5" s="4">
        <f t="shared" si="2"/>
        <v>2059.1999999999998</v>
      </c>
      <c r="E5" s="5">
        <f t="shared" si="3"/>
        <v>32600000</v>
      </c>
      <c r="F5" s="78">
        <f t="shared" si="4"/>
        <v>22797</v>
      </c>
      <c r="G5" s="78">
        <f t="shared" si="5"/>
        <v>18998</v>
      </c>
      <c r="H5" s="78">
        <f t="shared" si="6"/>
        <v>15831</v>
      </c>
      <c r="I5" s="78">
        <f t="shared" si="7"/>
        <v>0</v>
      </c>
      <c r="J5" s="78">
        <f t="shared" si="8"/>
        <v>0</v>
      </c>
      <c r="K5" s="79"/>
      <c r="L5" s="79"/>
      <c r="M5" s="79"/>
      <c r="N5" s="79"/>
      <c r="O5" s="79">
        <v>0</v>
      </c>
      <c r="P5" s="79">
        <f t="shared" si="9"/>
        <v>0</v>
      </c>
      <c r="Q5" s="79">
        <v>1430</v>
      </c>
      <c r="R5" s="80">
        <v>32600000</v>
      </c>
      <c r="S5" s="80" t="s">
        <v>89</v>
      </c>
    </row>
    <row r="6" spans="1:19" x14ac:dyDescent="0.25">
      <c r="A6" s="4">
        <v>5</v>
      </c>
      <c r="B6" s="4">
        <f t="shared" si="0"/>
        <v>807.94583999999998</v>
      </c>
      <c r="C6" s="4">
        <f t="shared" si="1"/>
        <v>969.53500799999995</v>
      </c>
      <c r="D6" s="4">
        <f t="shared" si="2"/>
        <v>1163.4420095999999</v>
      </c>
      <c r="E6" s="5">
        <f t="shared" si="3"/>
        <v>23000000</v>
      </c>
      <c r="F6" s="78">
        <f t="shared" si="4"/>
        <v>28467</v>
      </c>
      <c r="G6" s="78">
        <f t="shared" si="5"/>
        <v>23723</v>
      </c>
      <c r="H6" s="78">
        <f t="shared" si="6"/>
        <v>19769</v>
      </c>
      <c r="I6" s="78">
        <f t="shared" si="7"/>
        <v>0</v>
      </c>
      <c r="J6" s="78">
        <f t="shared" si="8"/>
        <v>0</v>
      </c>
      <c r="K6" s="79"/>
      <c r="L6" s="79"/>
      <c r="M6" s="79"/>
      <c r="N6" s="79"/>
      <c r="O6" s="79">
        <v>0</v>
      </c>
      <c r="P6" s="79">
        <f t="shared" si="9"/>
        <v>0</v>
      </c>
      <c r="Q6" s="79">
        <f>75.06*10.764</f>
        <v>807.94583999999998</v>
      </c>
      <c r="R6" s="80">
        <v>23000000</v>
      </c>
      <c r="S6" s="80" t="s">
        <v>90</v>
      </c>
    </row>
    <row r="7" spans="1:19" x14ac:dyDescent="0.25">
      <c r="A7" s="4">
        <v>6</v>
      </c>
      <c r="B7" s="4">
        <f t="shared" si="0"/>
        <v>947.94960000000003</v>
      </c>
      <c r="C7" s="4">
        <f t="shared" si="1"/>
        <v>1137.53952</v>
      </c>
      <c r="D7" s="4">
        <f t="shared" si="2"/>
        <v>1365.0474240000001</v>
      </c>
      <c r="E7" s="5">
        <f t="shared" si="3"/>
        <v>22100000</v>
      </c>
      <c r="F7" s="78">
        <f t="shared" si="4"/>
        <v>23313</v>
      </c>
      <c r="G7" s="78">
        <f t="shared" si="5"/>
        <v>19428</v>
      </c>
      <c r="H7" s="78">
        <f t="shared" si="6"/>
        <v>16190</v>
      </c>
      <c r="I7" s="78">
        <f t="shared" si="7"/>
        <v>0</v>
      </c>
      <c r="J7" s="78">
        <f t="shared" si="8"/>
        <v>0</v>
      </c>
      <c r="K7" s="79"/>
      <c r="L7" s="79"/>
      <c r="M7" s="79"/>
      <c r="N7" s="79"/>
      <c r="O7" s="79">
        <v>0</v>
      </c>
      <c r="P7" s="79">
        <f>105.68*10.764</f>
        <v>1137.53952</v>
      </c>
      <c r="Q7" s="79">
        <f t="shared" ref="Q2:Q10" si="10">P7/1.2</f>
        <v>947.94960000000003</v>
      </c>
      <c r="R7" s="80">
        <v>22100000</v>
      </c>
      <c r="S7" s="80" t="s">
        <v>91</v>
      </c>
    </row>
    <row r="8" spans="1:19" x14ac:dyDescent="0.25">
      <c r="A8" s="4">
        <v>7</v>
      </c>
      <c r="B8" s="4">
        <f t="shared" si="0"/>
        <v>948</v>
      </c>
      <c r="C8" s="4">
        <f t="shared" si="1"/>
        <v>1137.5999999999999</v>
      </c>
      <c r="D8" s="4">
        <f t="shared" si="2"/>
        <v>1365.12</v>
      </c>
      <c r="E8" s="5">
        <f t="shared" si="3"/>
        <v>22500000</v>
      </c>
      <c r="F8" s="78">
        <f t="shared" si="4"/>
        <v>23734</v>
      </c>
      <c r="G8" s="78">
        <f t="shared" si="5"/>
        <v>19778</v>
      </c>
      <c r="H8" s="78">
        <f t="shared" si="6"/>
        <v>16482</v>
      </c>
      <c r="I8" s="78">
        <f t="shared" si="7"/>
        <v>0</v>
      </c>
      <c r="J8" s="78">
        <f t="shared" si="8"/>
        <v>0</v>
      </c>
      <c r="K8" s="79"/>
      <c r="L8" s="79"/>
      <c r="M8" s="79"/>
      <c r="N8" s="79"/>
      <c r="O8" s="79">
        <v>0</v>
      </c>
      <c r="P8" s="79">
        <f t="shared" si="9"/>
        <v>0</v>
      </c>
      <c r="Q8" s="79">
        <v>948</v>
      </c>
      <c r="R8" s="80">
        <v>22500000</v>
      </c>
      <c r="S8" s="80" t="s">
        <v>92</v>
      </c>
    </row>
    <row r="9" spans="1:19" x14ac:dyDescent="0.25">
      <c r="A9" s="4">
        <v>8</v>
      </c>
      <c r="B9" s="4">
        <f t="shared" si="0"/>
        <v>1048</v>
      </c>
      <c r="C9" s="4">
        <f t="shared" si="1"/>
        <v>1257.5999999999999</v>
      </c>
      <c r="D9" s="4">
        <f t="shared" si="2"/>
        <v>1509.12</v>
      </c>
      <c r="E9" s="5">
        <f t="shared" si="3"/>
        <v>28225000</v>
      </c>
      <c r="F9" s="77">
        <f t="shared" si="4"/>
        <v>26932</v>
      </c>
      <c r="G9" s="77">
        <f t="shared" si="5"/>
        <v>22444</v>
      </c>
      <c r="H9" s="77">
        <f t="shared" si="6"/>
        <v>18703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1048</v>
      </c>
      <c r="R9" s="81">
        <v>28225000</v>
      </c>
      <c r="S9" s="81" t="s">
        <v>93</v>
      </c>
    </row>
    <row r="10" spans="1:19" x14ac:dyDescent="0.25">
      <c r="A10" s="4">
        <v>9</v>
      </c>
      <c r="B10" s="4">
        <f t="shared" si="0"/>
        <v>959</v>
      </c>
      <c r="C10" s="4">
        <f t="shared" si="1"/>
        <v>1150.8</v>
      </c>
      <c r="D10" s="4">
        <f t="shared" si="2"/>
        <v>1380.9599999999998</v>
      </c>
      <c r="E10" s="5">
        <f t="shared" si="3"/>
        <v>26936000</v>
      </c>
      <c r="F10" s="78">
        <f t="shared" si="4"/>
        <v>28088</v>
      </c>
      <c r="G10" s="78">
        <f t="shared" si="5"/>
        <v>23406</v>
      </c>
      <c r="H10" s="78">
        <f t="shared" si="6"/>
        <v>19505</v>
      </c>
      <c r="I10" s="78">
        <f t="shared" si="7"/>
        <v>0</v>
      </c>
      <c r="J10" s="78">
        <f t="shared" si="8"/>
        <v>0</v>
      </c>
      <c r="K10" s="79"/>
      <c r="L10" s="79"/>
      <c r="M10" s="79"/>
      <c r="N10" s="79"/>
      <c r="O10" s="79">
        <v>0</v>
      </c>
      <c r="P10" s="79">
        <f t="shared" si="9"/>
        <v>0</v>
      </c>
      <c r="Q10" s="79">
        <v>959</v>
      </c>
      <c r="R10" s="80">
        <v>26936000</v>
      </c>
      <c r="S10" s="80" t="s">
        <v>100</v>
      </c>
    </row>
    <row r="11" spans="1:19" x14ac:dyDescent="0.25">
      <c r="A11" s="4">
        <v>10</v>
      </c>
      <c r="B11" s="4">
        <f t="shared" si="0"/>
        <v>808</v>
      </c>
      <c r="C11" s="4">
        <f t="shared" si="1"/>
        <v>969.59999999999991</v>
      </c>
      <c r="D11" s="4">
        <f t="shared" si="2"/>
        <v>1163.5199999999998</v>
      </c>
      <c r="E11" s="5">
        <f t="shared" si="3"/>
        <v>22000000</v>
      </c>
      <c r="F11" s="77">
        <f t="shared" si="4"/>
        <v>27228</v>
      </c>
      <c r="G11" s="77">
        <f t="shared" si="5"/>
        <v>22690</v>
      </c>
      <c r="H11" s="77">
        <f t="shared" si="6"/>
        <v>18908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f t="shared" ref="P11:P15" si="11">O11/1.2</f>
        <v>0</v>
      </c>
      <c r="Q11" s="7">
        <v>808</v>
      </c>
      <c r="R11" s="81">
        <v>22000000</v>
      </c>
      <c r="S11" s="81" t="s">
        <v>94</v>
      </c>
    </row>
    <row r="12" spans="1:19" x14ac:dyDescent="0.25">
      <c r="A12" s="4">
        <v>11</v>
      </c>
      <c r="B12" s="4">
        <f t="shared" si="0"/>
        <v>1254</v>
      </c>
      <c r="C12" s="4">
        <f t="shared" si="1"/>
        <v>1504.8</v>
      </c>
      <c r="D12" s="4">
        <f t="shared" si="2"/>
        <v>1805.76</v>
      </c>
      <c r="E12" s="5">
        <f t="shared" si="3"/>
        <v>36000000</v>
      </c>
      <c r="F12" s="77">
        <f t="shared" si="4"/>
        <v>28708</v>
      </c>
      <c r="G12" s="77">
        <f t="shared" si="5"/>
        <v>23923</v>
      </c>
      <c r="H12" s="77">
        <f t="shared" si="6"/>
        <v>19936</v>
      </c>
      <c r="I12" s="77">
        <f t="shared" si="7"/>
        <v>0</v>
      </c>
      <c r="J12" s="77">
        <f t="shared" si="8"/>
        <v>0</v>
      </c>
      <c r="K12" s="7"/>
      <c r="L12" s="7"/>
      <c r="M12" s="7"/>
      <c r="N12" s="7"/>
      <c r="O12" s="7">
        <v>0</v>
      </c>
      <c r="P12" s="7">
        <f t="shared" si="11"/>
        <v>0</v>
      </c>
      <c r="Q12" s="7">
        <v>1254</v>
      </c>
      <c r="R12" s="81">
        <v>36000000</v>
      </c>
      <c r="S12" s="2"/>
    </row>
    <row r="13" spans="1:19" x14ac:dyDescent="0.25">
      <c r="A13" s="4">
        <v>12</v>
      </c>
      <c r="B13" s="4">
        <f t="shared" si="0"/>
        <v>1286</v>
      </c>
      <c r="C13" s="4">
        <f t="shared" si="1"/>
        <v>1543.2</v>
      </c>
      <c r="D13" s="4">
        <f t="shared" si="2"/>
        <v>1851.84</v>
      </c>
      <c r="E13" s="5">
        <f t="shared" si="3"/>
        <v>38500000</v>
      </c>
      <c r="F13" s="77">
        <f t="shared" si="4"/>
        <v>29938</v>
      </c>
      <c r="G13" s="77">
        <f t="shared" si="5"/>
        <v>24948</v>
      </c>
      <c r="H13" s="77">
        <f t="shared" si="6"/>
        <v>20790</v>
      </c>
      <c r="I13" s="77">
        <f t="shared" si="7"/>
        <v>0</v>
      </c>
      <c r="J13" s="77">
        <f t="shared" si="8"/>
        <v>0</v>
      </c>
      <c r="K13" s="7"/>
      <c r="L13" s="7"/>
      <c r="M13" s="7"/>
      <c r="N13" s="7"/>
      <c r="O13" s="7">
        <v>0</v>
      </c>
      <c r="P13" s="7">
        <f t="shared" si="11"/>
        <v>0</v>
      </c>
      <c r="Q13" s="7">
        <v>1286</v>
      </c>
      <c r="R13" s="81">
        <v>38500000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ref="Q11:Q15" si="12">P14/1.2</f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56" t="s">
        <v>83</v>
      </c>
      <c r="G26" s="56">
        <f>109.16*10.764</f>
        <v>1174.9982399999999</v>
      </c>
    </row>
    <row r="27" spans="1:19" s="10" customFormat="1" x14ac:dyDescent="0.25">
      <c r="F27" s="56" t="s">
        <v>84</v>
      </c>
      <c r="G27" s="56">
        <v>55</v>
      </c>
    </row>
    <row r="28" spans="1:19" s="10" customFormat="1" x14ac:dyDescent="0.25">
      <c r="C28" s="71" t="s">
        <v>74</v>
      </c>
      <c r="D28" s="71"/>
      <c r="F28" s="56" t="s">
        <v>85</v>
      </c>
      <c r="G28" s="56">
        <f>SUM(G26:G27)</f>
        <v>1229.9982399999999</v>
      </c>
    </row>
    <row r="29" spans="1:19" s="10" customFormat="1" x14ac:dyDescent="0.25">
      <c r="C29" s="71" t="s">
        <v>1</v>
      </c>
      <c r="D29" s="71"/>
      <c r="F29" s="56" t="s">
        <v>71</v>
      </c>
      <c r="G29" s="56">
        <v>1476</v>
      </c>
      <c r="H29" s="10">
        <f>G29/G28</f>
        <v>1.2000017170756279</v>
      </c>
    </row>
    <row r="30" spans="1:19" s="10" customFormat="1" x14ac:dyDescent="0.25">
      <c r="F30" s="56" t="s">
        <v>72</v>
      </c>
      <c r="G30" s="56"/>
    </row>
    <row r="31" spans="1:19" s="10" customFormat="1" x14ac:dyDescent="0.25">
      <c r="C31" s="74"/>
      <c r="D31" s="74"/>
      <c r="F31" s="74" t="s">
        <v>73</v>
      </c>
      <c r="G31" s="74">
        <f>G29*G30</f>
        <v>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2024-05-27T08:43:43Z</dcterms:modified>
</cp:coreProperties>
</file>