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wapnil Jagtap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E13" i="39"/>
  <c r="E11" i="39"/>
  <c r="E33" i="23" l="1"/>
  <c r="D33" i="23"/>
  <c r="D31" i="23"/>
  <c r="D30" i="23"/>
  <c r="D29" i="23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7" i="4"/>
  <c r="P8" i="4" l="1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B20" i="23"/>
  <c r="C25" i="23"/>
  <c r="J19" i="4" l="1"/>
  <c r="I19" i="4"/>
  <c r="E19" i="4"/>
  <c r="A19" i="4"/>
  <c r="J18" i="4"/>
  <c r="I18" i="4"/>
  <c r="E18" i="4"/>
  <c r="A18" i="4"/>
  <c r="P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7" i="4"/>
  <c r="H17" i="4" s="1"/>
  <c r="D16" i="4"/>
  <c r="H16" i="4" s="1"/>
  <c r="D18" i="4" l="1"/>
  <c r="H18" i="4" s="1"/>
  <c r="D19" i="4"/>
  <c r="H19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<sst xmlns="http://schemas.openxmlformats.org/spreadsheetml/2006/main" count="130" uniqueCount="99">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</sst>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3</xdr:row>
      <xdr:rowOff>104775</xdr:rowOff>
    </xdr:from>
    <xdr:to>
      <xdr:col>17</xdr:col>
      <xdr:colOff>514350</xdr:colOff>
      <xdr:row>24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676275"/>
          <a:ext cx="5657850" cy="396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13</xdr:row>
      <xdr:rowOff>76200</xdr:rowOff>
    </xdr:from>
    <xdr:to>
      <xdr:col>11</xdr:col>
      <xdr:colOff>552450</xdr:colOff>
      <xdr:row>32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552700"/>
          <a:ext cx="5734050" cy="3667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2</xdr:row>
      <xdr:rowOff>66675</xdr:rowOff>
    </xdr:from>
    <xdr:to>
      <xdr:col>12</xdr:col>
      <xdr:colOff>523875</xdr:colOff>
      <xdr:row>20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447675"/>
          <a:ext cx="5676900" cy="3448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22</xdr:row>
      <xdr:rowOff>47625</xdr:rowOff>
    </xdr:from>
    <xdr:to>
      <xdr:col>12</xdr:col>
      <xdr:colOff>552450</xdr:colOff>
      <xdr:row>42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38625"/>
          <a:ext cx="5734050" cy="3771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8" sqref="E18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7900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23600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0.11</v>
      </c>
      <c r="D8" s="102">
        <f>1-C8</f>
        <v>0.89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21004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28904</v>
      </c>
      <c r="D10" s="57" t="s">
        <v>61</v>
      </c>
      <c r="E10" s="58">
        <f>ROUND(C10/10.764,0)</f>
        <v>2685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11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49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1188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C16*2000</f>
        <v>2376000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B18*2000</f>
        <v>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H36"/>
  <sheetViews>
    <sheetView zoomScale="115" zoomScaleNormal="115" workbookViewId="0">
      <selection activeCell="G14" sqref="G14"/>
    </sheetView>
  </sheetViews>
  <sheetFormatPr defaultRowHeight="15"/>
  <sheetData>
    <row r="5" spans="5:7" s="75" customFormat="1"/>
    <row r="6" spans="5:7">
      <c r="E6">
        <v>1425</v>
      </c>
      <c r="F6" s="75"/>
      <c r="G6" s="75"/>
    </row>
    <row r="7" spans="5:7">
      <c r="F7" s="75"/>
      <c r="G7" s="75"/>
    </row>
    <row r="8" spans="5:7">
      <c r="F8" s="75"/>
      <c r="G8" s="119"/>
    </row>
    <row r="9" spans="5:7">
      <c r="E9">
        <v>426</v>
      </c>
      <c r="F9" s="75"/>
      <c r="G9" s="75"/>
    </row>
    <row r="10" spans="5:7">
      <c r="E10">
        <v>153</v>
      </c>
      <c r="G10" s="75"/>
    </row>
    <row r="11" spans="5:7">
      <c r="E11" s="6">
        <f>SUM(E9:E10)</f>
        <v>579</v>
      </c>
      <c r="G11" s="75"/>
    </row>
    <row r="12" spans="5:7">
      <c r="G12" s="119"/>
    </row>
    <row r="13" spans="5:7">
      <c r="E13">
        <f>E6-E11</f>
        <v>846</v>
      </c>
    </row>
    <row r="17" spans="7:8">
      <c r="G17" s="119"/>
    </row>
    <row r="23" spans="7:8">
      <c r="H23" s="119"/>
    </row>
    <row r="29" spans="7:8">
      <c r="G29" s="75"/>
    </row>
    <row r="30" spans="7:8">
      <c r="G30" s="75"/>
    </row>
    <row r="31" spans="7:8">
      <c r="G31" s="75"/>
    </row>
    <row r="32" spans="7:8">
      <c r="G32" s="75"/>
    </row>
    <row r="33" spans="7:7" s="75" customFormat="1"/>
    <row r="34" spans="7:7">
      <c r="G34" s="75"/>
    </row>
    <row r="35" spans="7:7">
      <c r="G35" s="75"/>
    </row>
    <row r="36" spans="7:7">
      <c r="G36" s="75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7" zoomScale="85" zoomScaleNormal="85" workbookViewId="0">
      <selection activeCell="G23" sqref="G23"/>
    </sheetView>
  </sheetViews>
  <sheetFormatPr defaultRowHeight="15"/>
  <cols>
    <col min="1" max="1" width="21.7109375" bestFit="1" customWidth="1"/>
    <col min="2" max="2" width="17.85546875" customWidth="1"/>
    <col min="3" max="3" width="19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11</v>
      </c>
      <c r="D7" s="25"/>
      <c r="F7" s="78"/>
      <c r="G7" s="78"/>
    </row>
    <row r="8" spans="1:8">
      <c r="A8" s="15" t="s">
        <v>18</v>
      </c>
      <c r="B8" s="24"/>
      <c r="C8" s="25">
        <f>C9-C7</f>
        <v>49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16.5</v>
      </c>
      <c r="D10" s="25"/>
      <c r="F10" s="78"/>
      <c r="G10" s="78"/>
    </row>
    <row r="11" spans="1:8">
      <c r="A11" s="15"/>
      <c r="B11" s="26"/>
      <c r="C11" s="27">
        <f>C10%</f>
        <v>0.16500000000000001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330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1670</v>
      </c>
      <c r="D13" s="23"/>
      <c r="F13" s="78"/>
      <c r="G13" s="78"/>
    </row>
    <row r="14" spans="1:8">
      <c r="A14" s="15" t="s">
        <v>15</v>
      </c>
      <c r="B14" s="19"/>
      <c r="C14" s="20">
        <f>C5</f>
        <v>4000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5670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990</v>
      </c>
      <c r="D18" s="76"/>
      <c r="E18" s="77"/>
      <c r="F18" s="78"/>
      <c r="G18" s="78"/>
    </row>
    <row r="19" spans="1:8">
      <c r="A19" s="15"/>
      <c r="B19" s="6"/>
      <c r="C19" s="30">
        <f>C18*C16</f>
        <v>5613300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426610800</v>
      </c>
      <c r="C20" s="31">
        <f>C19*95%</f>
        <v>5332635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4490640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1980000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11694.375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C29">
        <v>70.599999999999994</v>
      </c>
      <c r="D29" s="119">
        <f>C29*10.764</f>
        <v>759.93839999999989</v>
      </c>
    </row>
    <row r="30" spans="1:8">
      <c r="C30">
        <v>53.51</v>
      </c>
      <c r="D30" s="119">
        <f>C30*10.764</f>
        <v>575.98163999999997</v>
      </c>
    </row>
    <row r="31" spans="1:8">
      <c r="C31"/>
      <c r="D31" s="119">
        <f>D30*0.4</f>
        <v>230.39265599999999</v>
      </c>
    </row>
    <row r="32" spans="1:8">
      <c r="C32"/>
      <c r="D32"/>
    </row>
    <row r="33" spans="1:5">
      <c r="C33"/>
      <c r="D33" s="120">
        <f>D29+D31</f>
        <v>990.33105599999988</v>
      </c>
      <c r="E33" s="119">
        <f>D33*1.2</f>
        <v>1188.3972671999998</v>
      </c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I7" zoomScale="85" zoomScaleNormal="85" workbookViewId="0">
      <selection activeCell="Q25" sqref="Q2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0</v>
      </c>
      <c r="Q6" s="75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0">O7/1.2</f>
        <v>0</v>
      </c>
      <c r="Q7" s="75"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1">O8/1.2</f>
        <v>0</v>
      </c>
      <c r="Q8" s="75"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2">O9/1.2</f>
        <v>0</v>
      </c>
      <c r="Q9" s="75"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3">O10/1.2</f>
        <v>0</v>
      </c>
      <c r="Q10" s="75">
        <f t="shared" ref="Q10" si="14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775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R15" s="2"/>
      <c r="S15" s="2"/>
    </row>
    <row r="16" spans="1:35">
      <c r="A16" s="4">
        <f t="shared" ref="A16:A19" si="17">N16</f>
        <v>0</v>
      </c>
      <c r="B16" s="4">
        <f t="shared" ref="B16:B19" si="18">Q16</f>
        <v>750</v>
      </c>
      <c r="C16" s="4">
        <f t="shared" ref="C16:C19" si="19">B16*1.2</f>
        <v>900</v>
      </c>
      <c r="D16" s="4">
        <f t="shared" ref="D16:D19" si="20">C16*1.2</f>
        <v>1080</v>
      </c>
      <c r="E16" s="5">
        <f t="shared" ref="E16:E19" si="21">R16</f>
        <v>3600000</v>
      </c>
      <c r="F16" s="4">
        <f t="shared" ref="F16:F19" si="22">ROUND((E16/B16),0)</f>
        <v>4800</v>
      </c>
      <c r="G16" s="4">
        <f t="shared" ref="G16:G19" si="23">ROUND((E16/C16),0)</f>
        <v>4000</v>
      </c>
      <c r="H16" s="4">
        <f t="shared" ref="H16:H19" si="24">ROUND((E16/D16),0)</f>
        <v>3333</v>
      </c>
      <c r="I16" s="4">
        <f t="shared" ref="I16:J19" si="25">T16</f>
        <v>0</v>
      </c>
      <c r="J16" s="4">
        <f t="shared" si="25"/>
        <v>0</v>
      </c>
      <c r="O16">
        <v>0</v>
      </c>
      <c r="P16">
        <v>900</v>
      </c>
      <c r="Q16">
        <f t="shared" ref="Q16" si="26">P16/1.2</f>
        <v>750</v>
      </c>
      <c r="R16" s="2">
        <v>3600000</v>
      </c>
      <c r="S16" s="2"/>
    </row>
    <row r="17" spans="1:19">
      <c r="A17" s="4">
        <f t="shared" si="17"/>
        <v>0</v>
      </c>
      <c r="B17" s="4">
        <f t="shared" si="18"/>
        <v>767</v>
      </c>
      <c r="C17" s="4">
        <f t="shared" si="19"/>
        <v>920.4</v>
      </c>
      <c r="D17" s="4">
        <f t="shared" si="20"/>
        <v>1104.48</v>
      </c>
      <c r="E17" s="5">
        <f t="shared" si="21"/>
        <v>2500000</v>
      </c>
      <c r="F17" s="4">
        <f t="shared" si="22"/>
        <v>3259</v>
      </c>
      <c r="G17" s="4">
        <f t="shared" si="23"/>
        <v>2716</v>
      </c>
      <c r="H17" s="4">
        <f t="shared" si="24"/>
        <v>2264</v>
      </c>
      <c r="I17" s="4">
        <f t="shared" si="25"/>
        <v>0</v>
      </c>
      <c r="J17" s="4">
        <f t="shared" si="25"/>
        <v>0</v>
      </c>
      <c r="O17">
        <v>0</v>
      </c>
      <c r="P17">
        <f t="shared" ref="P17" si="27">O17/1.2</f>
        <v>0</v>
      </c>
      <c r="Q17">
        <v>767</v>
      </c>
      <c r="R17" s="2">
        <v>2500000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R18" s="2"/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4" zoomScale="115" zoomScaleNormal="115" workbookViewId="0">
      <selection activeCell="I4" sqref="I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C14" sqref="C1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zoomScale="85" zoomScaleNormal="85" workbookViewId="0">
      <selection activeCell="D23" sqref="D2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2024-05-28T09:53:26Z</dcterms:modified>
</cp:coreProperties>
</file>