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Malathi Mareppanavar\Vasai Property\"/>
    </mc:Choice>
  </mc:AlternateContent>
  <xr:revisionPtr revIDLastSave="0" documentId="13_ncr:1_{8E8CA4B8-416F-431B-BF70-648F71C744E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F20" i="23" l="1"/>
  <c r="F21" i="23"/>
  <c r="F25" i="23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<sst xmlns="http://schemas.openxmlformats.org/spreadsheetml/2006/main" count="142" uniqueCount="98">
  <si>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</si>
  <si>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</si>
  <si>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</si>
  <si>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</si>
  <si>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</si>
  <si>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</si>
  <si>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</si>
  <si>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</si>
  <si>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</si>
  <si>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</si>
  <si>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</si>
  <si>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</si>
  <si>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</si>
  <si>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</si>
  <si>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</si>
  <si>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</si>
  <si>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</si>
  <si>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</si>
  <si>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</si>
  <si>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</si>
  <si>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</si>
  <si>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</si>
  <si>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</si>
  <si>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</si>
  <si>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</si>
  <si>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</si>
  <si>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</si>
  <si>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</si>
  <si>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</si>
  <si>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</si>
  <si>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</si>
  <si>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</si>
  <si>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</si>
  <si>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</si>
  <si>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</si>
  <si>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</si>
  <si>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</si>
  <si>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</si>
  <si>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</si>
  <si>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</si>
  <si>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</si>
  <si>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</si>
  <si>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</si>
  <si>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</si>
  <si>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</si>
  <si>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</si>
  <si>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</si>
  <si>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</si>
  <si>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</si>
  <si>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</si>
  <si>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</si>
  <si>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</si>
  <si>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</si>
  <si>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</si>
  <si>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</si>
  <si>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</si>
  <si>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</si>
  <si>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</si>
  <si>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</si>
  <si>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</si>
  <si>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</si>
  <si>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</si>
  <si>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</si>
  <si>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</si>
  <si>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</si>
  <si>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</si>
  <si>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</si>
  <si>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</si>
  <si>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</si>
  <si>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</si>
  <si>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</si>
  <si>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</si>
  <si>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</si>
  <si>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</si>
  <si>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</si>
  <si>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</si>
  <si>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</si>
  <si>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</si>
  <si>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</si>
  <si>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</si>
  <si>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</si>
  <si>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</si>
  <si>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</si>
  <si>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</si>
  <si>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01.02.2014</t>
  </si>
  <si>
    <t>36 TO 40 LAKHS</t>
  </si>
  <si>
    <t>IGR-10.04.24</t>
  </si>
  <si>
    <t>IGR-27.03.24</t>
  </si>
  <si>
    <t>IGR-15.03.24</t>
  </si>
  <si>
    <t>IGR-23.02.24</t>
  </si>
  <si>
    <t>IGR-18.12.23</t>
  </si>
  <si>
    <t>IGR-16.10.23</t>
  </si>
  <si>
    <t>IGR-10.07.23</t>
  </si>
  <si>
    <t>IGR-24.02.23</t>
  </si>
  <si>
    <t xml:space="preserve"> </t>
  </si>
  <si>
    <t>MCA</t>
  </si>
  <si>
    <t>Vastukala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</si>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</sst>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18102-73D0-4448-BD6A-F806BD3D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CB0F5-98A1-4C83-8A87-4A255EB0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878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DDD61-DA45-4318-82CA-F13418962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546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EB62F-5C83-40CA-94D3-A10E3BB0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4F886-90CA-405B-AEDD-5E638368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9A5D2-B3B1-4A1B-B78C-869C9AF1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DBA8B0-A5C8-4878-8D98-7952B7CBA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5FAA9-FA17-4278-BF1C-5CE09354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E3B26-5B9A-416A-9A46-707B20EA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5A553-7922-4681-B06C-E82F2F40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C96CC-9529-4124-859C-7404BD89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84369-A1D8-4EED-92CC-165E9A22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4" workbookViewId="0">
      <selection activeCell="M31" sqref="M3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292195.63099999999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321595.63099999999</v>
      </c>
      <c r="D9" s="61" t="s">
        <v>62</v>
      </c>
      <c r="E9" s="62">
        <f>C9/10.764</f>
        <v>29876.963117800075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2015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9</v>
      </c>
      <c r="D13" s="68">
        <f>D12-C13</f>
        <v>91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9B406-7E97-459A-BDDC-87D43EB0680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D38E7-C0C7-4A55-BBFF-6062B9A03C97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13"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tabSelected="1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10400</v>
      </c>
      <c r="D3" s="23" t="s">
        <v>75</v>
      </c>
      <c r="E3" s="6" t="s">
        <v>83</v>
      </c>
      <c r="F3" s="20">
        <v>10700</v>
      </c>
      <c r="G3" s="23" t="s">
        <v>75</v>
      </c>
      <c r="H3" s="6" t="s">
        <v>83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7900</v>
      </c>
      <c r="D5" s="23"/>
      <c r="F5" s="20">
        <f>F3-F4</f>
        <v>8200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9</v>
      </c>
      <c r="D7" s="25">
        <v>2024</v>
      </c>
      <c r="F7" s="25">
        <f>G7-G8</f>
        <v>9</v>
      </c>
      <c r="G7" s="25">
        <v>2024</v>
      </c>
    </row>
    <row r="8" spans="1:8" x14ac:dyDescent="0.25">
      <c r="A8" s="15" t="s">
        <v>18</v>
      </c>
      <c r="B8" s="24"/>
      <c r="C8" s="25">
        <f>C9-C7</f>
        <v>51</v>
      </c>
      <c r="D8" s="25">
        <v>2015</v>
      </c>
      <c r="F8" s="25">
        <f>F9-F7</f>
        <v>51</v>
      </c>
      <c r="G8" s="25">
        <v>2015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13.5</v>
      </c>
      <c r="D10" s="25"/>
      <c r="F10" s="25">
        <f>90*F7/F9</f>
        <v>13.5</v>
      </c>
      <c r="G10" s="25"/>
    </row>
    <row r="11" spans="1:8" x14ac:dyDescent="0.25">
      <c r="A11" s="15"/>
      <c r="B11" s="26"/>
      <c r="C11" s="27">
        <f>C10%</f>
        <v>0.13500000000000001</v>
      </c>
      <c r="D11" s="27"/>
      <c r="F11" s="27">
        <f>F10%</f>
        <v>0.13500000000000001</v>
      </c>
      <c r="G11" s="27"/>
    </row>
    <row r="12" spans="1:8" x14ac:dyDescent="0.25">
      <c r="A12" s="15" t="s">
        <v>21</v>
      </c>
      <c r="B12" s="19"/>
      <c r="C12" s="20">
        <f>C6*C11</f>
        <v>337.5</v>
      </c>
      <c r="D12" s="18"/>
      <c r="F12" s="20">
        <f>F6*F11</f>
        <v>337.5</v>
      </c>
      <c r="G12" s="18"/>
    </row>
    <row r="13" spans="1:8" x14ac:dyDescent="0.25">
      <c r="A13" s="15" t="s">
        <v>22</v>
      </c>
      <c r="B13" s="19"/>
      <c r="C13" s="20">
        <f>C6-C12</f>
        <v>2162.5</v>
      </c>
      <c r="D13" s="18"/>
      <c r="F13" s="20">
        <f>F6-F12</f>
        <v>2162.5</v>
      </c>
      <c r="G13" s="18"/>
    </row>
    <row r="14" spans="1:8" x14ac:dyDescent="0.25">
      <c r="A14" s="15" t="s">
        <v>15</v>
      </c>
      <c r="B14" s="19"/>
      <c r="C14" s="20">
        <f>C5</f>
        <v>7900</v>
      </c>
      <c r="D14" s="18"/>
      <c r="F14" s="20">
        <f>F5</f>
        <v>8200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10062.5</v>
      </c>
      <c r="D16" s="18"/>
      <c r="F16" s="21">
        <f>F14+F13</f>
        <v>10362.5</v>
      </c>
      <c r="G16" s="18"/>
    </row>
    <row r="17" spans="1:10" x14ac:dyDescent="0.25">
      <c r="B17" s="24"/>
      <c r="C17" s="25" t="s">
        <v>96</v>
      </c>
      <c r="D17" s="18"/>
      <c r="F17" s="25" t="s">
        <v>97</v>
      </c>
      <c r="G17" s="18"/>
    </row>
    <row r="18" spans="1:10" x14ac:dyDescent="0.25">
      <c r="A18" s="74" t="str">
        <f>E3</f>
        <v>ACA</v>
      </c>
      <c r="B18" s="7"/>
      <c r="C18" s="30">
        <v>389</v>
      </c>
      <c r="D18" s="18"/>
      <c r="F18" s="30">
        <v>389</v>
      </c>
      <c r="G18" s="18"/>
    </row>
    <row r="19" spans="1:10" x14ac:dyDescent="0.25">
      <c r="A19" s="15" t="s">
        <v>73</v>
      </c>
      <c r="B19" s="6"/>
      <c r="C19" s="31">
        <f>C18*C16</f>
        <v>3914312.5</v>
      </c>
      <c r="D19" s="32"/>
      <c r="F19" s="31">
        <f>F18*F16</f>
        <v>4031012.5</v>
      </c>
      <c r="G19" s="32"/>
    </row>
    <row r="20" spans="1:10" x14ac:dyDescent="0.25">
      <c r="A20" s="15" t="s">
        <v>24</v>
      </c>
      <c r="C20" s="33">
        <f>C19*90%</f>
        <v>3522881.25</v>
      </c>
      <c r="D20" s="18"/>
      <c r="F20" s="33">
        <f>F19*90%</f>
        <v>3627911.25</v>
      </c>
      <c r="G20" s="18"/>
    </row>
    <row r="21" spans="1:10" x14ac:dyDescent="0.25">
      <c r="A21" s="15" t="s">
        <v>25</v>
      </c>
      <c r="C21" s="33">
        <f>C19*80%</f>
        <v>3131450</v>
      </c>
      <c r="D21" s="18"/>
      <c r="F21" s="33">
        <f>F19*80%</f>
        <v>3224810</v>
      </c>
      <c r="G21" s="18"/>
    </row>
    <row r="22" spans="1:10" x14ac:dyDescent="0.25">
      <c r="A22" s="15"/>
      <c r="D22" s="34"/>
      <c r="G22" s="34"/>
    </row>
    <row r="23" spans="1:10" x14ac:dyDescent="0.25">
      <c r="A23" s="35" t="s">
        <v>26</v>
      </c>
      <c r="B23" s="36"/>
      <c r="C23" s="37">
        <f>C4*C18</f>
        <v>972500</v>
      </c>
      <c r="D23"/>
      <c r="F23" s="37">
        <f>F4*F18</f>
        <v>972500</v>
      </c>
      <c r="G23"/>
    </row>
    <row r="24" spans="1:10" x14ac:dyDescent="0.25">
      <c r="A24" s="15" t="s">
        <v>27</v>
      </c>
      <c r="D24"/>
      <c r="G24"/>
    </row>
    <row r="25" spans="1:10" x14ac:dyDescent="0.25">
      <c r="A25" s="38" t="s">
        <v>28</v>
      </c>
      <c r="B25" s="16"/>
      <c r="C25" s="33">
        <f>C19*0.025/12</f>
        <v>8154.817708333333</v>
      </c>
      <c r="D25"/>
      <c r="F25" s="33">
        <f>F19*0.025/12</f>
        <v>8397.9427083333339</v>
      </c>
      <c r="G25"/>
      <c r="J25" t="s">
        <v>94</v>
      </c>
    </row>
    <row r="26" spans="1:10" x14ac:dyDescent="0.25">
      <c r="C26" s="33"/>
      <c r="D26"/>
      <c r="F26" s="33"/>
      <c r="G26"/>
    </row>
    <row r="27" spans="1:10" x14ac:dyDescent="0.25">
      <c r="C27" s="33"/>
      <c r="D27"/>
      <c r="F27" s="33"/>
      <c r="G27"/>
    </row>
    <row r="28" spans="1:10" x14ac:dyDescent="0.25">
      <c r="C28"/>
      <c r="D28"/>
      <c r="F28"/>
      <c r="G28"/>
    </row>
    <row r="29" spans="1:10" x14ac:dyDescent="0.25">
      <c r="C29"/>
      <c r="D29"/>
      <c r="F29"/>
      <c r="G29"/>
    </row>
    <row r="30" spans="1:10" x14ac:dyDescent="0.25">
      <c r="C30"/>
      <c r="D30"/>
      <c r="F30"/>
      <c r="G30"/>
    </row>
    <row r="31" spans="1:10" x14ac:dyDescent="0.25">
      <c r="C31"/>
      <c r="D31"/>
      <c r="F31"/>
      <c r="G31"/>
    </row>
    <row r="32" spans="1:10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555</v>
      </c>
      <c r="C2" s="4">
        <f t="shared" ref="C2:C16" si="1">B2*1.2</f>
        <v>666</v>
      </c>
      <c r="D2" s="4">
        <f t="shared" ref="D2:D16" si="2">C2*1.2</f>
        <v>799.19999999999993</v>
      </c>
      <c r="E2" s="5">
        <f t="shared" ref="E2:E16" si="3">R2</f>
        <v>5600000</v>
      </c>
      <c r="F2" s="4">
        <f t="shared" ref="F2:F15" si="4">ROUND((E2/B2),0)</f>
        <v>10090</v>
      </c>
      <c r="G2" s="4">
        <f t="shared" ref="G2:G15" si="5">ROUND((E2/C2),0)</f>
        <v>8408</v>
      </c>
      <c r="H2" s="4">
        <f t="shared" ref="H2:H15" si="6">ROUND((E2/D2),0)</f>
        <v>7007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555</v>
      </c>
      <c r="R2" s="2">
        <v>5600000</v>
      </c>
      <c r="S2" s="2" t="s">
        <v>86</v>
      </c>
    </row>
    <row r="3" spans="1:19" x14ac:dyDescent="0.25">
      <c r="A3" s="4">
        <v>2</v>
      </c>
      <c r="B3" s="4">
        <f t="shared" si="0"/>
        <v>555</v>
      </c>
      <c r="C3" s="4">
        <f t="shared" si="1"/>
        <v>666</v>
      </c>
      <c r="D3" s="4">
        <f t="shared" si="2"/>
        <v>799.19999999999993</v>
      </c>
      <c r="E3" s="5">
        <f t="shared" si="3"/>
        <v>5600000</v>
      </c>
      <c r="F3" s="4">
        <f t="shared" si="4"/>
        <v>10090</v>
      </c>
      <c r="G3" s="4">
        <f t="shared" si="5"/>
        <v>8408</v>
      </c>
      <c r="H3" s="4">
        <f t="shared" si="6"/>
        <v>7007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555</v>
      </c>
      <c r="R3" s="2">
        <v>5600000</v>
      </c>
      <c r="S3" s="2" t="s">
        <v>87</v>
      </c>
    </row>
    <row r="4" spans="1:19" x14ac:dyDescent="0.25">
      <c r="A4" s="4">
        <v>3</v>
      </c>
      <c r="B4" s="4">
        <f t="shared" si="0"/>
        <v>389</v>
      </c>
      <c r="C4" s="4">
        <f t="shared" si="1"/>
        <v>466.79999999999995</v>
      </c>
      <c r="D4" s="4">
        <f t="shared" si="2"/>
        <v>560.16</v>
      </c>
      <c r="E4" s="5">
        <f t="shared" si="3"/>
        <v>3550000</v>
      </c>
      <c r="F4" s="4">
        <f t="shared" si="4"/>
        <v>9126</v>
      </c>
      <c r="G4" s="4">
        <f t="shared" si="5"/>
        <v>7605</v>
      </c>
      <c r="H4" s="4">
        <f t="shared" si="6"/>
        <v>6337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389</v>
      </c>
      <c r="R4" s="2">
        <v>3550000</v>
      </c>
      <c r="S4" s="2" t="s">
        <v>88</v>
      </c>
    </row>
    <row r="5" spans="1:19" x14ac:dyDescent="0.25">
      <c r="A5" s="4">
        <v>4</v>
      </c>
      <c r="B5" s="4">
        <f t="shared" si="0"/>
        <v>389</v>
      </c>
      <c r="C5" s="4">
        <f t="shared" si="1"/>
        <v>466.79999999999995</v>
      </c>
      <c r="D5" s="4">
        <f t="shared" si="2"/>
        <v>560.16</v>
      </c>
      <c r="E5" s="5">
        <f t="shared" si="3"/>
        <v>3450000</v>
      </c>
      <c r="F5" s="4">
        <f t="shared" si="4"/>
        <v>8869</v>
      </c>
      <c r="G5" s="4">
        <f t="shared" si="5"/>
        <v>7391</v>
      </c>
      <c r="H5" s="4">
        <f t="shared" si="6"/>
        <v>6159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389</v>
      </c>
      <c r="R5" s="2">
        <v>3450000</v>
      </c>
      <c r="S5" s="2" t="s">
        <v>89</v>
      </c>
    </row>
    <row r="6" spans="1:19" x14ac:dyDescent="0.25">
      <c r="A6" s="4">
        <v>5</v>
      </c>
      <c r="B6" s="4">
        <f t="shared" si="0"/>
        <v>389</v>
      </c>
      <c r="C6" s="4">
        <f t="shared" si="1"/>
        <v>466.79999999999995</v>
      </c>
      <c r="D6" s="4">
        <f t="shared" si="2"/>
        <v>560.16</v>
      </c>
      <c r="E6" s="5">
        <f t="shared" si="3"/>
        <v>3475000</v>
      </c>
      <c r="F6" s="4">
        <f t="shared" si="4"/>
        <v>8933</v>
      </c>
      <c r="G6" s="4">
        <f t="shared" si="5"/>
        <v>7444</v>
      </c>
      <c r="H6" s="4">
        <f t="shared" si="6"/>
        <v>6204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389</v>
      </c>
      <c r="R6" s="2">
        <v>3475000</v>
      </c>
      <c r="S6" s="2" t="s">
        <v>90</v>
      </c>
    </row>
    <row r="7" spans="1:19" x14ac:dyDescent="0.25">
      <c r="A7" s="4">
        <v>6</v>
      </c>
      <c r="B7" s="4">
        <f t="shared" si="0"/>
        <v>389</v>
      </c>
      <c r="C7" s="4">
        <f t="shared" si="1"/>
        <v>466.79999999999995</v>
      </c>
      <c r="D7" s="4">
        <f t="shared" si="2"/>
        <v>560.16</v>
      </c>
      <c r="E7" s="5">
        <f t="shared" si="3"/>
        <v>3900000</v>
      </c>
      <c r="F7" s="76">
        <f t="shared" si="4"/>
        <v>10026</v>
      </c>
      <c r="G7" s="76">
        <f t="shared" si="5"/>
        <v>8355</v>
      </c>
      <c r="H7" s="76">
        <f t="shared" si="6"/>
        <v>6962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389</v>
      </c>
      <c r="R7" s="77">
        <v>3900000</v>
      </c>
      <c r="S7" s="77" t="s">
        <v>91</v>
      </c>
    </row>
    <row r="8" spans="1:19" x14ac:dyDescent="0.25">
      <c r="A8" s="4">
        <v>7</v>
      </c>
      <c r="B8" s="4">
        <f t="shared" si="0"/>
        <v>389</v>
      </c>
      <c r="C8" s="4">
        <f t="shared" si="1"/>
        <v>466.79999999999995</v>
      </c>
      <c r="D8" s="4">
        <f t="shared" si="2"/>
        <v>560.16</v>
      </c>
      <c r="E8" s="5">
        <f t="shared" si="3"/>
        <v>3700000</v>
      </c>
      <c r="F8" s="4">
        <f t="shared" si="4"/>
        <v>9512</v>
      </c>
      <c r="G8" s="4">
        <f t="shared" si="5"/>
        <v>7926</v>
      </c>
      <c r="H8" s="4">
        <f t="shared" si="6"/>
        <v>6605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389</v>
      </c>
      <c r="R8" s="2">
        <v>3700000</v>
      </c>
      <c r="S8" s="2" t="s">
        <v>92</v>
      </c>
    </row>
    <row r="9" spans="1:19" x14ac:dyDescent="0.25">
      <c r="A9" s="4">
        <v>8</v>
      </c>
      <c r="B9" s="4">
        <f t="shared" si="0"/>
        <v>389</v>
      </c>
      <c r="C9" s="4">
        <f t="shared" si="1"/>
        <v>466.79999999999995</v>
      </c>
      <c r="D9" s="4">
        <f t="shared" si="2"/>
        <v>560.16</v>
      </c>
      <c r="E9" s="5">
        <f t="shared" si="3"/>
        <v>3835000</v>
      </c>
      <c r="F9" s="78">
        <f t="shared" si="4"/>
        <v>9859</v>
      </c>
      <c r="G9" s="78">
        <f t="shared" si="5"/>
        <v>8216</v>
      </c>
      <c r="H9" s="78">
        <f t="shared" si="6"/>
        <v>6846</v>
      </c>
      <c r="I9" s="78">
        <f t="shared" si="7"/>
        <v>0</v>
      </c>
      <c r="J9" s="78">
        <f t="shared" si="8"/>
        <v>0</v>
      </c>
      <c r="K9" s="79"/>
      <c r="L9" s="79"/>
      <c r="M9" s="79"/>
      <c r="N9" s="79"/>
      <c r="O9" s="79">
        <v>0</v>
      </c>
      <c r="P9" s="79">
        <f t="shared" si="9"/>
        <v>0</v>
      </c>
      <c r="Q9" s="79">
        <v>389</v>
      </c>
      <c r="R9" s="80">
        <v>3835000</v>
      </c>
      <c r="S9" s="80" t="s">
        <v>93</v>
      </c>
    </row>
    <row r="10" spans="1:19" x14ac:dyDescent="0.25">
      <c r="A10" s="4">
        <v>9</v>
      </c>
      <c r="B10" s="4">
        <f t="shared" si="0"/>
        <v>393</v>
      </c>
      <c r="C10" s="4">
        <f t="shared" si="1"/>
        <v>471.59999999999997</v>
      </c>
      <c r="D10" s="4">
        <f t="shared" si="2"/>
        <v>565.91999999999996</v>
      </c>
      <c r="E10" s="5">
        <f t="shared" si="3"/>
        <v>4300000</v>
      </c>
      <c r="F10" s="76">
        <f t="shared" si="4"/>
        <v>10941</v>
      </c>
      <c r="G10" s="76">
        <f t="shared" si="5"/>
        <v>9118</v>
      </c>
      <c r="H10" s="76">
        <f t="shared" si="6"/>
        <v>7598</v>
      </c>
      <c r="I10" s="76">
        <f t="shared" si="7"/>
        <v>0</v>
      </c>
      <c r="J10" s="76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393</v>
      </c>
      <c r="R10" s="77">
        <v>4300000</v>
      </c>
      <c r="S10" s="2"/>
    </row>
    <row r="11" spans="1:19" x14ac:dyDescent="0.25">
      <c r="A11" s="4">
        <v>10</v>
      </c>
      <c r="B11" s="4">
        <f t="shared" si="0"/>
        <v>390</v>
      </c>
      <c r="C11" s="4">
        <f t="shared" si="1"/>
        <v>468</v>
      </c>
      <c r="D11" s="4">
        <f t="shared" si="2"/>
        <v>561.6</v>
      </c>
      <c r="E11" s="5">
        <f t="shared" si="3"/>
        <v>3800000</v>
      </c>
      <c r="F11" s="76">
        <f t="shared" si="4"/>
        <v>9744</v>
      </c>
      <c r="G11" s="76">
        <f t="shared" si="5"/>
        <v>8120</v>
      </c>
      <c r="H11" s="76">
        <f t="shared" si="6"/>
        <v>6766</v>
      </c>
      <c r="I11" s="76">
        <f t="shared" si="7"/>
        <v>0</v>
      </c>
      <c r="J11" s="76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390</v>
      </c>
      <c r="R11" s="77">
        <v>3800000</v>
      </c>
      <c r="S11" s="2"/>
    </row>
    <row r="12" spans="1:19" x14ac:dyDescent="0.25">
      <c r="A12" s="4">
        <v>11</v>
      </c>
      <c r="B12" s="4">
        <f t="shared" si="0"/>
        <v>451.38888888888897</v>
      </c>
      <c r="C12" s="4">
        <f t="shared" si="1"/>
        <v>541.66666666666674</v>
      </c>
      <c r="D12" s="4">
        <f t="shared" si="2"/>
        <v>650.00000000000011</v>
      </c>
      <c r="E12" s="5">
        <f t="shared" si="3"/>
        <v>4250000</v>
      </c>
      <c r="F12" s="78">
        <f t="shared" si="4"/>
        <v>9415</v>
      </c>
      <c r="G12" s="78">
        <f t="shared" si="5"/>
        <v>7846</v>
      </c>
      <c r="H12" s="78">
        <f t="shared" si="6"/>
        <v>6538</v>
      </c>
      <c r="I12" s="78">
        <f t="shared" si="7"/>
        <v>0</v>
      </c>
      <c r="J12" s="78">
        <f t="shared" si="8"/>
        <v>0</v>
      </c>
      <c r="K12" s="79"/>
      <c r="L12" s="79"/>
      <c r="M12" s="79"/>
      <c r="N12" s="79"/>
      <c r="O12" s="79">
        <v>650</v>
      </c>
      <c r="P12" s="79">
        <f t="shared" si="10"/>
        <v>541.66666666666674</v>
      </c>
      <c r="Q12" s="79">
        <f t="shared" ref="Q11:Q15" si="11">P12/1.2</f>
        <v>451.38888888888897</v>
      </c>
      <c r="R12" s="80">
        <v>4250000</v>
      </c>
      <c r="S12" s="2"/>
    </row>
    <row r="13" spans="1:19" x14ac:dyDescent="0.25">
      <c r="A13" s="4">
        <v>12</v>
      </c>
      <c r="B13" s="4">
        <f t="shared" si="0"/>
        <v>410</v>
      </c>
      <c r="C13" s="4">
        <f t="shared" si="1"/>
        <v>492</v>
      </c>
      <c r="D13" s="4">
        <f t="shared" si="2"/>
        <v>590.4</v>
      </c>
      <c r="E13" s="5">
        <f t="shared" si="3"/>
        <v>4200000</v>
      </c>
      <c r="F13" s="78">
        <f t="shared" si="4"/>
        <v>10244</v>
      </c>
      <c r="G13" s="78">
        <f t="shared" si="5"/>
        <v>8537</v>
      </c>
      <c r="H13" s="78">
        <f t="shared" si="6"/>
        <v>7114</v>
      </c>
      <c r="I13" s="78">
        <f t="shared" si="7"/>
        <v>0</v>
      </c>
      <c r="J13" s="78">
        <f t="shared" si="8"/>
        <v>0</v>
      </c>
      <c r="K13" s="79"/>
      <c r="L13" s="79"/>
      <c r="M13" s="79"/>
      <c r="N13" s="79"/>
      <c r="O13" s="79">
        <v>0</v>
      </c>
      <c r="P13" s="79">
        <f t="shared" si="10"/>
        <v>0</v>
      </c>
      <c r="Q13" s="79">
        <v>410</v>
      </c>
      <c r="R13" s="80">
        <v>4200000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55" t="s">
        <v>95</v>
      </c>
      <c r="G27" s="55">
        <v>438</v>
      </c>
    </row>
    <row r="28" spans="1:19" s="10" customFormat="1" x14ac:dyDescent="0.25">
      <c r="C28" s="70" t="s">
        <v>74</v>
      </c>
      <c r="D28" s="70" t="s">
        <v>84</v>
      </c>
      <c r="F28" s="55" t="s">
        <v>83</v>
      </c>
      <c r="G28" s="55">
        <v>389</v>
      </c>
    </row>
    <row r="29" spans="1:19" s="10" customFormat="1" x14ac:dyDescent="0.25">
      <c r="C29" s="70" t="s">
        <v>1</v>
      </c>
      <c r="D29" s="70">
        <v>3185000</v>
      </c>
      <c r="F29" s="55" t="s">
        <v>71</v>
      </c>
      <c r="G29" s="55">
        <v>467</v>
      </c>
      <c r="H29" s="10">
        <f>G29/G28</f>
        <v>1.2005141388174807</v>
      </c>
    </row>
    <row r="30" spans="1:19" s="10" customFormat="1" x14ac:dyDescent="0.25">
      <c r="F30" s="55" t="s">
        <v>72</v>
      </c>
      <c r="G30" s="55"/>
    </row>
    <row r="31" spans="1:19" s="10" customFormat="1" x14ac:dyDescent="0.25">
      <c r="C31" s="73"/>
      <c r="D31" s="73"/>
      <c r="F31" s="73" t="s">
        <v>73</v>
      </c>
      <c r="G31" s="73">
        <f>G29*G30</f>
        <v>0</v>
      </c>
      <c r="H31" s="10">
        <f>G31/D29</f>
        <v>0</v>
      </c>
    </row>
    <row r="32" spans="1:19" s="10" customFormat="1" x14ac:dyDescent="0.25">
      <c r="C32" s="73"/>
      <c r="D32" s="73"/>
      <c r="F32" s="73" t="s">
        <v>24</v>
      </c>
      <c r="G32" s="73">
        <f>G31*90%</f>
        <v>0</v>
      </c>
    </row>
    <row r="33" spans="3:7" s="10" customFormat="1" x14ac:dyDescent="0.25">
      <c r="C33" s="73"/>
      <c r="D33" s="73"/>
      <c r="F33" s="73" t="s">
        <v>25</v>
      </c>
      <c r="G33" s="73">
        <f>G31*80%</f>
        <v>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2024-06-04T07:08:36Z</dcterms:modified>
</cp:coreProperties>
</file>