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Malathi Mareppanavar\Kharghar Property\"/>
    </mc:Choice>
  </mc:AlternateContent>
  <xr:revisionPtr revIDLastSave="0" documentId="13_ncr:1_{5A8D7191-A6C4-471C-B1F1-7C85AB4AD6D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7" i="4" l="1"/>
  <c r="H28" i="4"/>
  <c r="M19" i="23" l="1"/>
  <c r="L84" i="23"/>
  <c r="L23" i="23"/>
  <c r="L10" i="23"/>
  <c r="L11" i="23" s="1"/>
  <c r="L7" i="23"/>
  <c r="L8" i="23" s="1"/>
  <c r="L6" i="23"/>
  <c r="L5" i="23"/>
  <c r="L14" i="23" s="1"/>
  <c r="J21" i="23"/>
  <c r="I21" i="23"/>
  <c r="F84" i="23"/>
  <c r="F23" i="23"/>
  <c r="F7" i="23"/>
  <c r="F10" i="23" s="1"/>
  <c r="F11" i="23" s="1"/>
  <c r="F6" i="23"/>
  <c r="F5" i="23"/>
  <c r="F14" i="23" s="1"/>
  <c r="L12" i="23" l="1"/>
  <c r="L13" i="23" s="1"/>
  <c r="L16" i="23" s="1"/>
  <c r="L19" i="23" s="1"/>
  <c r="F12" i="23"/>
  <c r="F13" i="23" s="1"/>
  <c r="F16" i="23" s="1"/>
  <c r="F19" i="23" s="1"/>
  <c r="F8" i="23"/>
  <c r="Q3" i="4"/>
  <c r="G31" i="4"/>
  <c r="L20" i="23" l="1"/>
  <c r="L21" i="23"/>
  <c r="L25" i="23"/>
  <c r="F21" i="23"/>
  <c r="F20" i="23"/>
  <c r="F25" i="23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<sst xmlns="http://schemas.openxmlformats.org/spreadsheetml/2006/main" count="137" uniqueCount="91">
  <si>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</si>
  <si>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</si>
  <si>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</si>
  <si>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</si>
  <si>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</si>
  <si>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</si>
  <si>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</si>
  <si>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</si>
  <si>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</si>
  <si>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</si>
  <si>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</si>
  <si>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</si>
  <si>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</si>
  <si>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</si>
  <si>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</si>
  <si>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</si>
  <si>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</si>
  <si>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</si>
  <si>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</si>
  <si>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</si>
  <si>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</si>
  <si>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</si>
  <si>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</si>
  <si>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</si>
  <si>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</si>
  <si>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</si>
  <si>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</si>
  <si>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</si>
  <si>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</si>
  <si>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</si>
  <si>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</si>
  <si>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</si>
  <si>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</si>
  <si>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</si>
  <si>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</si>
  <si>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</si>
  <si>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</si>
  <si>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</si>
  <si>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</si>
  <si>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</si>
  <si>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</si>
  <si>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</si>
  <si>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</si>
  <si>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</si>
  <si>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</si>
  <si>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</si>
  <si>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</si>
  <si>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</si>
  <si>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</si>
  <si>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</si>
  <si>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</si>
  <si>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</si>
  <si>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</si>
  <si>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</si>
  <si>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</si>
  <si>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</si>
  <si>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</si>
  <si>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</si>
  <si>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</si>
  <si>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</si>
  <si>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</si>
  <si>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</si>
  <si>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</si>
  <si>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</si>
  <si>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</si>
  <si>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</si>
  <si>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</si>
  <si>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</si>
  <si>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</si>
  <si>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</si>
  <si>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</si>
  <si>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</si>
  <si>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</si>
  <si>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</si>
  <si>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</si>
  <si>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</si>
  <si>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</si>
  <si>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</si>
  <si>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</si>
  <si>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</si>
  <si>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</si>
  <si>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</si>
  <si>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</si>
  <si>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</si>
  <si>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</si>
  <si>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IGR-26.03.24</t>
  </si>
  <si>
    <t>IGR-04.03.24</t>
  </si>
  <si>
    <t>Vastukala</t>
  </si>
  <si>
    <t>Yogesh</t>
  </si>
  <si>
    <t>Yogesh Vankar Value</t>
  </si>
  <si>
    <t>Vastukala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</si>
</sst>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7" fillId="5" borderId="0" xfId="0" applyFont="1" applyFill="1"/>
    <xf numFmtId="43" fontId="7" fillId="5" borderId="0" xfId="1" applyFont="1" applyFill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B07557-2EAA-4EFC-9ADA-DB5682D2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38E71-3903-475C-8CF2-B94F4590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46</xdr:row>
      <xdr:rowOff>134592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028392-6E3A-4E27-9FAC-0EEC484F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48</xdr:row>
      <xdr:rowOff>115546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969CBD-E0DD-442E-87A5-DC794EAE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07681-4556-4784-BADB-0C0305A4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2E108-3F4A-495F-9188-A997A992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1600A-C0FE-4A09-B529-D2B5F324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285773.74900000001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315173.74900000001</v>
      </c>
      <c r="D9" s="61" t="s">
        <v>62</v>
      </c>
      <c r="E9" s="62">
        <f>C9/10.764</f>
        <v>29280.355722779637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2013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11</v>
      </c>
      <c r="D13" s="68">
        <f>D12-C13</f>
        <v>89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N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7.140625" style="16" customWidth="1"/>
    <col min="7" max="7" width="15.28515625" style="16" bestFit="1" customWidth="1"/>
    <col min="8" max="8" width="14.28515625" bestFit="1" customWidth="1"/>
    <col min="12" max="12" width="17.140625" style="16" customWidth="1"/>
    <col min="13" max="13" width="15.28515625" style="16" bestFit="1" customWidth="1"/>
    <col min="14" max="14" width="14.28515625" bestFit="1" customWidth="1"/>
  </cols>
  <sheetData>
    <row r="1" spans="1:14" x14ac:dyDescent="0.25">
      <c r="A1" s="11"/>
      <c r="B1" s="12"/>
      <c r="C1" s="13"/>
      <c r="D1" s="14"/>
      <c r="F1" s="13"/>
      <c r="G1" s="14"/>
      <c r="L1" s="13"/>
      <c r="M1" s="14"/>
    </row>
    <row r="2" spans="1:14" x14ac:dyDescent="0.25">
      <c r="A2" s="15"/>
      <c r="D2" s="17"/>
      <c r="G2" s="17"/>
      <c r="M2" s="17"/>
    </row>
    <row r="3" spans="1:14" x14ac:dyDescent="0.25">
      <c r="A3" s="15" t="s">
        <v>13</v>
      </c>
      <c r="B3" s="19"/>
      <c r="C3" s="20">
        <v>17300</v>
      </c>
      <c r="D3" s="23" t="s">
        <v>76</v>
      </c>
      <c r="E3" s="6" t="s">
        <v>84</v>
      </c>
      <c r="F3" s="20">
        <v>17000</v>
      </c>
      <c r="G3" s="23" t="s">
        <v>76</v>
      </c>
      <c r="H3" s="6" t="s">
        <v>84</v>
      </c>
      <c r="L3" s="20">
        <v>17500</v>
      </c>
      <c r="M3" s="23" t="s">
        <v>76</v>
      </c>
      <c r="N3" s="6" t="s">
        <v>84</v>
      </c>
    </row>
    <row r="4" spans="1:14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  <c r="L4" s="20">
        <v>2500</v>
      </c>
      <c r="M4" s="23"/>
    </row>
    <row r="5" spans="1:14" x14ac:dyDescent="0.25">
      <c r="A5" s="15" t="s">
        <v>15</v>
      </c>
      <c r="B5" s="19"/>
      <c r="C5" s="20">
        <f>C3-C4</f>
        <v>14800</v>
      </c>
      <c r="D5" s="23"/>
      <c r="F5" s="20">
        <f>F3-F4</f>
        <v>14500</v>
      </c>
      <c r="G5" s="23"/>
      <c r="L5" s="20">
        <f>L3-L4</f>
        <v>15000</v>
      </c>
      <c r="M5" s="23"/>
    </row>
    <row r="6" spans="1:14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  <c r="L6" s="20">
        <f>L4</f>
        <v>2500</v>
      </c>
      <c r="M6" s="23"/>
    </row>
    <row r="7" spans="1:14" x14ac:dyDescent="0.25">
      <c r="A7" s="15" t="s">
        <v>17</v>
      </c>
      <c r="B7" s="24"/>
      <c r="C7" s="25">
        <f>D7-D8</f>
        <v>11</v>
      </c>
      <c r="D7" s="25">
        <v>2024</v>
      </c>
      <c r="F7" s="25">
        <f>G7-G8</f>
        <v>0</v>
      </c>
      <c r="G7" s="25">
        <v>2024</v>
      </c>
      <c r="L7" s="25">
        <f>M7-M8</f>
        <v>11</v>
      </c>
      <c r="M7" s="25">
        <v>2024</v>
      </c>
    </row>
    <row r="8" spans="1:14" x14ac:dyDescent="0.25">
      <c r="A8" s="15" t="s">
        <v>18</v>
      </c>
      <c r="B8" s="24"/>
      <c r="C8" s="25">
        <f>C9-C7</f>
        <v>49</v>
      </c>
      <c r="D8" s="25">
        <v>2013</v>
      </c>
      <c r="F8" s="25">
        <f>F9-F7</f>
        <v>60</v>
      </c>
      <c r="G8" s="25">
        <v>2024</v>
      </c>
      <c r="L8" s="25">
        <f>L9-L7</f>
        <v>49</v>
      </c>
      <c r="M8" s="25">
        <v>2013</v>
      </c>
    </row>
    <row r="9" spans="1:14" x14ac:dyDescent="0.25">
      <c r="A9" s="15" t="s">
        <v>19</v>
      </c>
      <c r="B9" s="24"/>
      <c r="C9" s="25">
        <v>60</v>
      </c>
      <c r="D9" s="25"/>
      <c r="F9" s="25">
        <v>60</v>
      </c>
      <c r="G9" s="25"/>
      <c r="L9" s="25">
        <v>60</v>
      </c>
      <c r="M9" s="25"/>
    </row>
    <row r="10" spans="1:14" ht="30" x14ac:dyDescent="0.25">
      <c r="A10" s="22" t="s">
        <v>20</v>
      </c>
      <c r="B10" s="24"/>
      <c r="C10" s="25">
        <f>90*C7/C9</f>
        <v>16.5</v>
      </c>
      <c r="D10" s="25"/>
      <c r="F10" s="25">
        <f>90*F7/F9</f>
        <v>0</v>
      </c>
      <c r="G10" s="25"/>
      <c r="L10" s="25">
        <f>90*L7/L9</f>
        <v>16.5</v>
      </c>
      <c r="M10" s="25"/>
    </row>
    <row r="11" spans="1:14" x14ac:dyDescent="0.25">
      <c r="A11" s="15"/>
      <c r="B11" s="26"/>
      <c r="C11" s="27">
        <f>C10%</f>
        <v>0.16500000000000001</v>
      </c>
      <c r="D11" s="27"/>
      <c r="F11" s="27">
        <f>F10%</f>
        <v>0</v>
      </c>
      <c r="G11" s="27"/>
      <c r="L11" s="27">
        <f>L10%</f>
        <v>0.16500000000000001</v>
      </c>
      <c r="M11" s="27"/>
    </row>
    <row r="12" spans="1:14" x14ac:dyDescent="0.25">
      <c r="A12" s="15" t="s">
        <v>21</v>
      </c>
      <c r="B12" s="19"/>
      <c r="C12" s="20">
        <f>C6*C11</f>
        <v>412.5</v>
      </c>
      <c r="D12" s="18"/>
      <c r="F12" s="20">
        <f>F6*F11</f>
        <v>0</v>
      </c>
      <c r="G12" s="18"/>
      <c r="L12" s="20">
        <f>L6*L11</f>
        <v>412.5</v>
      </c>
      <c r="M12" s="18"/>
    </row>
    <row r="13" spans="1:14" x14ac:dyDescent="0.25">
      <c r="A13" s="15" t="s">
        <v>22</v>
      </c>
      <c r="B13" s="19"/>
      <c r="C13" s="20">
        <f>C6-C12</f>
        <v>2087.5</v>
      </c>
      <c r="D13" s="18"/>
      <c r="F13" s="20">
        <f>F6-F12</f>
        <v>2500</v>
      </c>
      <c r="G13" s="18"/>
      <c r="L13" s="20">
        <f>L6-L12</f>
        <v>2087.5</v>
      </c>
      <c r="M13" s="18"/>
    </row>
    <row r="14" spans="1:14" x14ac:dyDescent="0.25">
      <c r="A14" s="15" t="s">
        <v>15</v>
      </c>
      <c r="B14" s="19"/>
      <c r="C14" s="20">
        <f>C5</f>
        <v>14800</v>
      </c>
      <c r="D14" s="18"/>
      <c r="F14" s="20">
        <f>F5</f>
        <v>14500</v>
      </c>
      <c r="G14" s="18"/>
      <c r="L14" s="20">
        <f>L5</f>
        <v>15000</v>
      </c>
      <c r="M14" s="18"/>
    </row>
    <row r="15" spans="1:14" x14ac:dyDescent="0.25">
      <c r="B15" s="19"/>
      <c r="C15" s="20"/>
      <c r="D15" s="18"/>
      <c r="F15" s="20"/>
      <c r="G15" s="18"/>
      <c r="L15" s="20"/>
      <c r="M15" s="18"/>
    </row>
    <row r="16" spans="1:14" x14ac:dyDescent="0.25">
      <c r="A16" s="28" t="s">
        <v>23</v>
      </c>
      <c r="B16" s="29"/>
      <c r="C16" s="21">
        <f>C14+C13</f>
        <v>16887.5</v>
      </c>
      <c r="D16" s="18"/>
      <c r="F16" s="21">
        <f>F14+F13</f>
        <v>17000</v>
      </c>
      <c r="G16" s="18"/>
      <c r="L16" s="77">
        <f>L14+L13</f>
        <v>17087.5</v>
      </c>
      <c r="M16" s="18"/>
    </row>
    <row r="17" spans="1:13" x14ac:dyDescent="0.25">
      <c r="B17" s="24"/>
      <c r="C17" s="30" t="s">
        <v>90</v>
      </c>
      <c r="D17" s="18"/>
      <c r="F17" s="25"/>
      <c r="G17" s="18"/>
      <c r="L17" s="76" t="s">
        <v>89</v>
      </c>
      <c r="M17" s="18"/>
    </row>
    <row r="18" spans="1:13" x14ac:dyDescent="0.25">
      <c r="A18" s="74" t="str">
        <f>E3</f>
        <v>ACA</v>
      </c>
      <c r="B18" s="7"/>
      <c r="C18" s="30">
        <v>809</v>
      </c>
      <c r="D18" s="18"/>
      <c r="F18" s="30">
        <v>389</v>
      </c>
      <c r="G18" s="18"/>
      <c r="I18" s="7" t="s">
        <v>87</v>
      </c>
      <c r="J18" s="7" t="s">
        <v>88</v>
      </c>
      <c r="L18" s="76">
        <v>809</v>
      </c>
      <c r="M18" s="18"/>
    </row>
    <row r="19" spans="1:13" x14ac:dyDescent="0.25">
      <c r="A19" s="15" t="s">
        <v>74</v>
      </c>
      <c r="B19" s="6"/>
      <c r="C19" s="31">
        <f>C18*C16</f>
        <v>13661987.5</v>
      </c>
      <c r="D19" s="32"/>
      <c r="F19" s="31">
        <f>F18*F16</f>
        <v>6613000</v>
      </c>
      <c r="G19" s="32"/>
      <c r="I19" s="7">
        <v>136</v>
      </c>
      <c r="J19" s="7">
        <v>138</v>
      </c>
      <c r="L19" s="31">
        <f>L18*L16</f>
        <v>13823787.5</v>
      </c>
      <c r="M19" s="32">
        <f>138+40</f>
        <v>178</v>
      </c>
    </row>
    <row r="20" spans="1:13" x14ac:dyDescent="0.25">
      <c r="A20" s="15" t="s">
        <v>24</v>
      </c>
      <c r="C20" s="33">
        <f>C19*90%</f>
        <v>12295788.75</v>
      </c>
      <c r="D20" s="18"/>
      <c r="F20" s="33">
        <f>F19*90%</f>
        <v>5951700</v>
      </c>
      <c r="G20" s="18"/>
      <c r="I20" s="7">
        <v>39</v>
      </c>
      <c r="J20" s="7">
        <v>40</v>
      </c>
      <c r="L20" s="33">
        <f>L19*90%</f>
        <v>12441408.75</v>
      </c>
      <c r="M20" s="18"/>
    </row>
    <row r="21" spans="1:13" x14ac:dyDescent="0.25">
      <c r="A21" s="15" t="s">
        <v>25</v>
      </c>
      <c r="C21" s="33">
        <f>C19*80%</f>
        <v>10929590</v>
      </c>
      <c r="D21" s="18"/>
      <c r="F21" s="33">
        <f>F19*80%</f>
        <v>5290400</v>
      </c>
      <c r="G21" s="18"/>
      <c r="I21" s="7">
        <f>I19+I20</f>
        <v>175</v>
      </c>
      <c r="J21" s="7">
        <f>J19+J20</f>
        <v>178</v>
      </c>
      <c r="L21" s="33">
        <f>L19*80%</f>
        <v>11059030</v>
      </c>
      <c r="M21" s="18"/>
    </row>
    <row r="22" spans="1:13" x14ac:dyDescent="0.25">
      <c r="A22" s="15"/>
      <c r="D22" s="34"/>
      <c r="G22" s="34"/>
      <c r="M22" s="34"/>
    </row>
    <row r="23" spans="1:13" x14ac:dyDescent="0.25">
      <c r="A23" s="35" t="s">
        <v>26</v>
      </c>
      <c r="B23" s="36"/>
      <c r="C23" s="37">
        <f>C4*C18</f>
        <v>2022500</v>
      </c>
      <c r="D23"/>
      <c r="F23" s="37">
        <f>F4*F18</f>
        <v>972500</v>
      </c>
      <c r="G23"/>
      <c r="L23" s="37">
        <f>L4*L18</f>
        <v>2022500</v>
      </c>
      <c r="M23"/>
    </row>
    <row r="24" spans="1:13" x14ac:dyDescent="0.25">
      <c r="A24" s="15" t="s">
        <v>27</v>
      </c>
      <c r="D24"/>
      <c r="G24"/>
      <c r="M24"/>
    </row>
    <row r="25" spans="1:13" x14ac:dyDescent="0.25">
      <c r="A25" s="38" t="s">
        <v>28</v>
      </c>
      <c r="B25" s="16"/>
      <c r="C25" s="33">
        <f>C19*0.025/12</f>
        <v>28462.473958333332</v>
      </c>
      <c r="D25"/>
      <c r="F25" s="33">
        <f>F19*0.025/12</f>
        <v>13777.083333333334</v>
      </c>
      <c r="G25"/>
      <c r="L25" s="33">
        <f>L19*0.025/12</f>
        <v>28799.557291666668</v>
      </c>
      <c r="M25"/>
    </row>
    <row r="26" spans="1:13" x14ac:dyDescent="0.25">
      <c r="C26" s="33"/>
      <c r="D26"/>
      <c r="F26" s="33"/>
      <c r="G26"/>
      <c r="L26" s="33"/>
      <c r="M26"/>
    </row>
    <row r="27" spans="1:13" x14ac:dyDescent="0.25">
      <c r="C27" s="33"/>
      <c r="D27"/>
      <c r="F27" s="33"/>
      <c r="G27"/>
      <c r="L27" s="33"/>
      <c r="M27"/>
    </row>
    <row r="28" spans="1:13" x14ac:dyDescent="0.25">
      <c r="C28"/>
      <c r="D28"/>
      <c r="F28"/>
      <c r="G28"/>
      <c r="L28"/>
      <c r="M28"/>
    </row>
    <row r="29" spans="1:13" x14ac:dyDescent="0.25">
      <c r="C29"/>
      <c r="D29"/>
      <c r="F29"/>
      <c r="G29"/>
      <c r="L29"/>
      <c r="M29"/>
    </row>
    <row r="30" spans="1:13" x14ac:dyDescent="0.25">
      <c r="C30"/>
      <c r="D30"/>
      <c r="F30"/>
      <c r="G30"/>
      <c r="L30"/>
      <c r="M30"/>
    </row>
    <row r="31" spans="1:13" x14ac:dyDescent="0.25">
      <c r="C31"/>
      <c r="D31"/>
      <c r="F31"/>
      <c r="G31"/>
      <c r="L31"/>
      <c r="M31"/>
    </row>
    <row r="32" spans="1:13" x14ac:dyDescent="0.25">
      <c r="C32"/>
      <c r="D32"/>
      <c r="F32"/>
      <c r="G32"/>
      <c r="L32"/>
      <c r="M32"/>
    </row>
    <row r="33" spans="1:13" x14ac:dyDescent="0.25">
      <c r="C33"/>
      <c r="D33"/>
      <c r="F33"/>
      <c r="G33"/>
      <c r="L33"/>
      <c r="M33"/>
    </row>
    <row r="34" spans="1:13" x14ac:dyDescent="0.25">
      <c r="C34"/>
      <c r="D34"/>
      <c r="F34"/>
      <c r="G34"/>
      <c r="L34"/>
      <c r="M34"/>
    </row>
    <row r="35" spans="1:13" x14ac:dyDescent="0.25">
      <c r="C35"/>
      <c r="D35"/>
      <c r="F35"/>
      <c r="G35"/>
      <c r="L35"/>
      <c r="M35"/>
    </row>
    <row r="36" spans="1:13" x14ac:dyDescent="0.25">
      <c r="C36"/>
      <c r="D36"/>
      <c r="F36"/>
      <c r="G36"/>
      <c r="L36"/>
      <c r="M36"/>
    </row>
    <row r="37" spans="1:13" x14ac:dyDescent="0.25">
      <c r="C37"/>
      <c r="D37"/>
      <c r="F37"/>
      <c r="G37"/>
      <c r="L37"/>
      <c r="M37"/>
    </row>
    <row r="38" spans="1:13" x14ac:dyDescent="0.25">
      <c r="C38"/>
      <c r="D38"/>
      <c r="F38"/>
      <c r="G38"/>
      <c r="L38"/>
      <c r="M38"/>
    </row>
    <row r="39" spans="1:13" x14ac:dyDescent="0.25">
      <c r="C39"/>
      <c r="D39"/>
      <c r="F39"/>
      <c r="G39"/>
      <c r="L39"/>
      <c r="M39"/>
    </row>
    <row r="40" spans="1:13" x14ac:dyDescent="0.25">
      <c r="C40"/>
      <c r="D40"/>
      <c r="F40"/>
      <c r="G40"/>
      <c r="L40"/>
      <c r="M40"/>
    </row>
    <row r="46" spans="1:13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12" x14ac:dyDescent="0.25">
      <c r="C84" s="16">
        <f>C83*C82</f>
        <v>0</v>
      </c>
      <c r="F84" s="16">
        <f>F83*F82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29" sqref="I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949</v>
      </c>
      <c r="C2" s="4">
        <f t="shared" ref="C2:C16" si="1">B2*1.2</f>
        <v>1138.8</v>
      </c>
      <c r="D2" s="4">
        <f t="shared" ref="D2:D16" si="2">C2*1.2</f>
        <v>1366.56</v>
      </c>
      <c r="E2" s="5">
        <f t="shared" ref="E2:E16" si="3">R2</f>
        <v>14000000</v>
      </c>
      <c r="F2" s="4">
        <f t="shared" ref="F2:F15" si="4">ROUND((E2/B2),0)</f>
        <v>14752</v>
      </c>
      <c r="G2" s="4">
        <f t="shared" ref="G2:G15" si="5">ROUND((E2/C2),0)</f>
        <v>12294</v>
      </c>
      <c r="H2" s="4">
        <f t="shared" ref="H2:H15" si="6">ROUND((E2/D2),0)</f>
        <v>10245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949</v>
      </c>
      <c r="R2" s="2">
        <v>14000000</v>
      </c>
      <c r="S2" s="2" t="s">
        <v>85</v>
      </c>
    </row>
    <row r="3" spans="1:19" x14ac:dyDescent="0.25">
      <c r="A3" s="4">
        <v>2</v>
      </c>
      <c r="B3" s="4">
        <f t="shared" si="0"/>
        <v>1033.98984</v>
      </c>
      <c r="C3" s="4">
        <f t="shared" si="1"/>
        <v>1240.7878079999998</v>
      </c>
      <c r="D3" s="4">
        <f t="shared" si="2"/>
        <v>1488.9453695999998</v>
      </c>
      <c r="E3" s="5">
        <f t="shared" si="3"/>
        <v>17400000</v>
      </c>
      <c r="F3" s="78">
        <f t="shared" si="4"/>
        <v>16828</v>
      </c>
      <c r="G3" s="78">
        <f t="shared" si="5"/>
        <v>14023</v>
      </c>
      <c r="H3" s="78">
        <f t="shared" si="6"/>
        <v>11686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96.06*10.764</f>
        <v>1033.98984</v>
      </c>
      <c r="R3" s="79">
        <v>17400000</v>
      </c>
      <c r="S3" s="79" t="s">
        <v>86</v>
      </c>
    </row>
    <row r="4" spans="1:19" x14ac:dyDescent="0.25">
      <c r="A4" s="4">
        <v>3</v>
      </c>
      <c r="B4" s="4">
        <f t="shared" si="0"/>
        <v>725</v>
      </c>
      <c r="C4" s="4">
        <f t="shared" si="1"/>
        <v>870</v>
      </c>
      <c r="D4" s="4">
        <f t="shared" si="2"/>
        <v>1044</v>
      </c>
      <c r="E4" s="5">
        <f t="shared" si="3"/>
        <v>11800000</v>
      </c>
      <c r="F4" s="4">
        <f t="shared" si="4"/>
        <v>16276</v>
      </c>
      <c r="G4" s="4">
        <f t="shared" si="5"/>
        <v>13563</v>
      </c>
      <c r="H4" s="4">
        <f t="shared" si="6"/>
        <v>11303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725</v>
      </c>
      <c r="R4" s="2">
        <v>11800000</v>
      </c>
      <c r="S4" s="2"/>
    </row>
    <row r="5" spans="1:19" x14ac:dyDescent="0.25">
      <c r="A5" s="4">
        <v>4</v>
      </c>
      <c r="B5" s="4">
        <f t="shared" si="0"/>
        <v>700</v>
      </c>
      <c r="C5" s="4">
        <f t="shared" si="1"/>
        <v>840</v>
      </c>
      <c r="D5" s="4">
        <f t="shared" si="2"/>
        <v>1008</v>
      </c>
      <c r="E5" s="5">
        <f t="shared" si="3"/>
        <v>12500000</v>
      </c>
      <c r="F5" s="78">
        <f t="shared" si="4"/>
        <v>17857</v>
      </c>
      <c r="G5" s="78">
        <f t="shared" si="5"/>
        <v>14881</v>
      </c>
      <c r="H5" s="78">
        <f t="shared" si="6"/>
        <v>12401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700</v>
      </c>
      <c r="R5" s="79">
        <v>12500000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11500000</v>
      </c>
      <c r="F6" s="4">
        <f t="shared" si="4"/>
        <v>16429</v>
      </c>
      <c r="G6" s="4">
        <f t="shared" si="5"/>
        <v>13690</v>
      </c>
      <c r="H6" s="4">
        <f t="shared" si="6"/>
        <v>11409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700</v>
      </c>
      <c r="R6" s="2">
        <v>11500000</v>
      </c>
      <c r="S6" s="2"/>
    </row>
    <row r="7" spans="1:19" x14ac:dyDescent="0.25">
      <c r="A7" s="4">
        <v>6</v>
      </c>
      <c r="B7" s="4">
        <f t="shared" si="0"/>
        <v>720</v>
      </c>
      <c r="C7" s="4">
        <f t="shared" si="1"/>
        <v>864</v>
      </c>
      <c r="D7" s="4">
        <f t="shared" si="2"/>
        <v>1036.8</v>
      </c>
      <c r="E7" s="5">
        <f t="shared" si="3"/>
        <v>12500000</v>
      </c>
      <c r="F7" s="78">
        <f t="shared" si="4"/>
        <v>17361</v>
      </c>
      <c r="G7" s="78">
        <f t="shared" si="5"/>
        <v>14468</v>
      </c>
      <c r="H7" s="78">
        <f t="shared" si="6"/>
        <v>12056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720</v>
      </c>
      <c r="R7" s="79">
        <v>12500000</v>
      </c>
      <c r="S7" s="2"/>
    </row>
    <row r="8" spans="1:19" x14ac:dyDescent="0.25">
      <c r="A8" s="4">
        <v>7</v>
      </c>
      <c r="B8" s="4">
        <f t="shared" si="0"/>
        <v>890</v>
      </c>
      <c r="C8" s="4">
        <f t="shared" si="1"/>
        <v>1068</v>
      </c>
      <c r="D8" s="4">
        <f t="shared" si="2"/>
        <v>1281.5999999999999</v>
      </c>
      <c r="E8" s="5">
        <f t="shared" si="3"/>
        <v>16000000</v>
      </c>
      <c r="F8" s="78">
        <f t="shared" si="4"/>
        <v>17978</v>
      </c>
      <c r="G8" s="78">
        <f t="shared" si="5"/>
        <v>14981</v>
      </c>
      <c r="H8" s="78">
        <f t="shared" si="6"/>
        <v>12484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890</v>
      </c>
      <c r="R8" s="79">
        <v>16000000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8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55" t="s">
        <v>71</v>
      </c>
      <c r="G27" s="55">
        <v>749</v>
      </c>
      <c r="H27" s="10">
        <v>17000</v>
      </c>
      <c r="I27" s="10">
        <f>G27*H27</f>
        <v>12733000</v>
      </c>
    </row>
    <row r="28" spans="1:19" s="10" customFormat="1" x14ac:dyDescent="0.25">
      <c r="C28" s="70" t="s">
        <v>75</v>
      </c>
      <c r="D28" s="70"/>
      <c r="F28" s="55" t="s">
        <v>84</v>
      </c>
      <c r="G28" s="55">
        <v>809</v>
      </c>
      <c r="H28" s="10">
        <f>G28/G27</f>
        <v>1.0801068090787718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971</v>
      </c>
      <c r="H29" s="10">
        <f>G29/G28</f>
        <v>1.2002472187886279</v>
      </c>
    </row>
    <row r="30" spans="1:19" s="10" customFormat="1" x14ac:dyDescent="0.25">
      <c r="F30" s="55" t="s">
        <v>73</v>
      </c>
      <c r="G30" s="55">
        <v>15000</v>
      </c>
    </row>
    <row r="31" spans="1:19" s="10" customFormat="1" x14ac:dyDescent="0.25">
      <c r="C31" s="73"/>
      <c r="D31" s="73"/>
      <c r="F31" s="73" t="s">
        <v>74</v>
      </c>
      <c r="G31" s="73">
        <f>G28*G30</f>
        <v>12135000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10921500</v>
      </c>
    </row>
    <row r="33" spans="3:7" s="10" customFormat="1" x14ac:dyDescent="0.25">
      <c r="C33" s="73"/>
      <c r="D33" s="73"/>
      <c r="F33" s="73" t="s">
        <v>25</v>
      </c>
      <c r="G33" s="73">
        <f>G31*80%</f>
        <v>9708000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30" sqref="T3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2024-06-04T06:27:43Z</dcterms:modified>
</cp:coreProperties>
</file>