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KAMLESH SINGH YADAV - SBI\"/>
    </mc:Choice>
  </mc:AlternateContent>
  <xr:revisionPtr revIDLastSave="0" documentId="13_ncr:1_{C478AF6E-1948-4251-BB87-CC4405BB087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7" i="18" l="1"/>
  <c r="X17" i="18"/>
  <c r="E36" i="4"/>
  <c r="E35" i="4" l="1"/>
  <c r="E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<sst xmlns="http://schemas.openxmlformats.org/spreadsheetml/2006/main" count="50" uniqueCount="44">
  <si>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</si>
  <si>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</si>
  <si>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</si>
  <si>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</si>
  <si>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</si>
  <si>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</si>
  <si>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</si>
  <si>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</si>
  <si>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</si>
  <si>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</si>
  <si>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</si>
  <si>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</si>
  <si>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</si>
  <si>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</si>
  <si>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</si>
  <si>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</si>
  <si>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</si>
  <si>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</si>
  <si>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</si>
  <si>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</si>
  <si>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</si>
  <si>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</si>
  <si>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</si>
  <si>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</si>
  <si>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</si>
  <si>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</si>
  <si>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</si>
  <si>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</si>
  <si>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</si>
  <si>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</si>
  <si>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</si>
  <si>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</si>
  <si>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</si>
  <si>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</si>
  <si>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</si>
  <si>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</si>
  <si>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</si>
  <si>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</si>
  <si>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</si>
  <si>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</si>
  <si>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</si>
  <si>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As per Rera</t>
  </si>
  <si>
    <t>FMV / RV</t>
  </si>
  <si>
    <t>State Bank Of India ( RACPC Ghatkopar (West) - KAMLESH SINGH YADAV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</si>
</sst>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50</xdr:row>
      <xdr:rowOff>1266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6FEAD-56C3-487F-AEA4-82EAE6D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238125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8B12B-B205-41D0-9497-891FE4F78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117"/>
        <a:stretch/>
      </xdr:blipFill>
      <xdr:spPr>
        <a:xfrm>
          <a:off x="609600" y="1143000"/>
          <a:ext cx="9382125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B58E6-1DEF-4F5F-BECF-132B445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52724</xdr:colOff>
      <xdr:row>7</xdr:row>
      <xdr:rowOff>152399</xdr:rowOff>
    </xdr:from>
    <xdr:to>
      <xdr:col>16</xdr:col>
      <xdr:colOff>76199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80566-D2A4-4A3C-A0B5-3EAFD6661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6379"/>
        <a:stretch/>
      </xdr:blipFill>
      <xdr:spPr>
        <a:xfrm>
          <a:off x="1881524" y="1485899"/>
          <a:ext cx="7948275" cy="5353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2A189-253E-4F4F-9E4F-E3D7BF00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C4D35-549A-4E49-8ACA-1D9DF95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U36" sqref="U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s="42" customFormat="1" x14ac:dyDescent="0.25">
      <c r="A3" s="40">
        <f t="shared" ref="A3:A14" si="0">N3</f>
        <v>0</v>
      </c>
      <c r="B3" s="40">
        <f t="shared" ref="B3:B14" si="1">Q3</f>
        <v>640</v>
      </c>
      <c r="C3" s="40">
        <f>B3*1.2</f>
        <v>768</v>
      </c>
      <c r="D3" s="40">
        <f t="shared" ref="D3:D14" si="2">C3*1.2</f>
        <v>921.59999999999991</v>
      </c>
      <c r="E3" s="41">
        <f t="shared" ref="E3:E14" si="3">R3</f>
        <v>5579438</v>
      </c>
      <c r="F3" s="40">
        <f t="shared" ref="F3:F14" si="4">ROUND((E3/B3),0)</f>
        <v>8718</v>
      </c>
      <c r="G3" s="40">
        <f t="shared" ref="G3:G14" si="5">ROUND((E3/C3),0)</f>
        <v>7265</v>
      </c>
      <c r="H3" s="40">
        <f t="shared" ref="H3:H14" si="6">ROUND((E3/D3),0)</f>
        <v>6054</v>
      </c>
      <c r="I3" s="40" t="e">
        <f>#REF!</f>
        <v>#REF!</v>
      </c>
      <c r="J3" s="40">
        <f t="shared" ref="J3:J14" si="7">S3</f>
        <v>0</v>
      </c>
      <c r="O3" s="42">
        <v>0</v>
      </c>
      <c r="P3" s="42">
        <f t="shared" ref="P3:Q14" si="8">O3/1.2</f>
        <v>0</v>
      </c>
      <c r="Q3" s="42">
        <v>640</v>
      </c>
      <c r="R3" s="43">
        <v>5579438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3690000</v>
      </c>
      <c r="F16" s="9">
        <f t="shared" ref="F16:F28" si="36">ROUND((E16/B16),0)</f>
        <v>9225</v>
      </c>
      <c r="G16" s="9">
        <f t="shared" ref="G16:G28" si="37">ROUND((E16/C16),0)</f>
        <v>7688</v>
      </c>
      <c r="H16" s="9">
        <f t="shared" ref="H16:H28" si="38">ROUND((E16/D16),0)</f>
        <v>6406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3690000</v>
      </c>
    </row>
    <row r="17" spans="1:24" s="42" customFormat="1" x14ac:dyDescent="0.25">
      <c r="A17" s="40">
        <f t="shared" si="32"/>
        <v>0</v>
      </c>
      <c r="B17" s="40">
        <f t="shared" si="33"/>
        <v>580</v>
      </c>
      <c r="C17" s="40">
        <f t="shared" ref="C17:C28" si="41">B17*1.2</f>
        <v>696</v>
      </c>
      <c r="D17" s="40">
        <f t="shared" si="34"/>
        <v>835.19999999999993</v>
      </c>
      <c r="E17" s="41">
        <f t="shared" si="35"/>
        <v>5780000</v>
      </c>
      <c r="F17" s="40">
        <f t="shared" si="36"/>
        <v>9966</v>
      </c>
      <c r="G17" s="40">
        <f t="shared" si="37"/>
        <v>8305</v>
      </c>
      <c r="H17" s="40">
        <f t="shared" si="38"/>
        <v>6920</v>
      </c>
      <c r="I17" s="40" t="e">
        <f>#REF!</f>
        <v>#REF!</v>
      </c>
      <c r="J17" s="40">
        <f t="shared" si="39"/>
        <v>0</v>
      </c>
      <c r="O17" s="42">
        <v>0</v>
      </c>
      <c r="P17" s="42">
        <f t="shared" si="40"/>
        <v>0</v>
      </c>
      <c r="Q17" s="42">
        <v>580</v>
      </c>
      <c r="R17" s="43">
        <v>5780000</v>
      </c>
    </row>
    <row r="18" spans="1:24" x14ac:dyDescent="0.25">
      <c r="A18" s="4">
        <f t="shared" si="32"/>
        <v>0</v>
      </c>
      <c r="B18" s="4">
        <f t="shared" si="33"/>
        <v>455</v>
      </c>
      <c r="C18" s="4">
        <f t="shared" si="41"/>
        <v>546</v>
      </c>
      <c r="D18" s="4">
        <f t="shared" si="34"/>
        <v>655.19999999999993</v>
      </c>
      <c r="E18" s="5">
        <f t="shared" si="35"/>
        <v>4300000</v>
      </c>
      <c r="F18" s="9">
        <f t="shared" si="36"/>
        <v>9451</v>
      </c>
      <c r="G18" s="9">
        <f t="shared" si="37"/>
        <v>7875</v>
      </c>
      <c r="H18" s="9">
        <f t="shared" si="38"/>
        <v>6563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455</v>
      </c>
      <c r="R18" s="2">
        <v>4300000</v>
      </c>
      <c r="S18" s="42"/>
    </row>
    <row r="19" spans="1:24" s="42" customFormat="1" x14ac:dyDescent="0.25">
      <c r="A19" s="40">
        <f t="shared" si="32"/>
        <v>0</v>
      </c>
      <c r="B19" s="40">
        <f t="shared" si="33"/>
        <v>338</v>
      </c>
      <c r="C19" s="40">
        <f t="shared" si="41"/>
        <v>405.59999999999997</v>
      </c>
      <c r="D19" s="40">
        <f t="shared" si="34"/>
        <v>486.71999999999991</v>
      </c>
      <c r="E19" s="41">
        <f t="shared" si="35"/>
        <v>4200000</v>
      </c>
      <c r="F19" s="40">
        <f t="shared" si="36"/>
        <v>12426</v>
      </c>
      <c r="G19" s="40">
        <f t="shared" si="37"/>
        <v>10355</v>
      </c>
      <c r="H19" s="40">
        <f t="shared" si="38"/>
        <v>8629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338</v>
      </c>
      <c r="R19" s="43">
        <v>4200000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3900000</v>
      </c>
      <c r="F20" s="9">
        <f t="shared" si="36"/>
        <v>9750</v>
      </c>
      <c r="G20" s="9">
        <f t="shared" si="37"/>
        <v>8125</v>
      </c>
      <c r="H20" s="9">
        <f t="shared" si="38"/>
        <v>6771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3900000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3:25" ht="15.75" x14ac:dyDescent="0.25">
      <c r="C34" t="s">
        <v>39</v>
      </c>
      <c r="D34">
        <v>39.700000000000003</v>
      </c>
      <c r="E34">
        <f>D34*10.764</f>
        <v>427.33080000000001</v>
      </c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41</v>
      </c>
    </row>
    <row r="35" spans="3:25" ht="15.75" x14ac:dyDescent="0.25">
      <c r="C35" t="s">
        <v>40</v>
      </c>
      <c r="D35">
        <v>14.88</v>
      </c>
      <c r="E35">
        <f t="shared" ref="E35:E37" si="53">D35*10.764</f>
        <v>160.16831999999999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>
        <f>SUM(E34:E35)</f>
        <v>587.49911999999995</v>
      </c>
      <c r="P36" s="45" t="s">
        <v>43</v>
      </c>
      <c r="Q36" s="45"/>
      <c r="R36" s="45"/>
      <c r="S36" s="45"/>
      <c r="T36" s="46"/>
      <c r="U36" s="21" t="s">
        <v>20</v>
      </c>
      <c r="V36" s="23"/>
      <c r="W36" s="24">
        <f>90*W33/W35</f>
        <v>-1.5</v>
      </c>
      <c r="X36" s="24"/>
    </row>
    <row r="37" spans="3:25" ht="15.75" x14ac:dyDescent="0.25">
      <c r="U37" s="17"/>
      <c r="V37" s="26"/>
      <c r="W37" s="27">
        <v>0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587</v>
      </c>
      <c r="X44" s="24"/>
    </row>
    <row r="45" spans="3:25" ht="15.75" x14ac:dyDescent="0.25">
      <c r="P45" s="13" t="s">
        <v>29</v>
      </c>
      <c r="S45" s="10"/>
      <c r="T45" s="11"/>
      <c r="U45" s="17" t="s">
        <v>42</v>
      </c>
      <c r="V45" s="31"/>
      <c r="W45" s="34">
        <f>W42*W44+X46</f>
        <v>5870000</v>
      </c>
      <c r="X45" s="32"/>
    </row>
    <row r="46" spans="3:25" ht="15.75" x14ac:dyDescent="0.25">
      <c r="S46" s="11"/>
      <c r="T46" s="10"/>
      <c r="U46" s="17" t="s">
        <v>24</v>
      </c>
      <c r="V46" s="23"/>
      <c r="W46" s="33">
        <f>W45*0.9</f>
        <v>5283000</v>
      </c>
      <c r="X46" s="32"/>
    </row>
    <row r="47" spans="3:25" ht="15.75" x14ac:dyDescent="0.25">
      <c r="S47" s="10"/>
      <c r="T47" s="10"/>
      <c r="U47" s="17" t="s">
        <v>25</v>
      </c>
      <c r="V47" s="23"/>
      <c r="W47" s="33">
        <f>W45*0.8</f>
        <v>4696000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1467500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12229.166666666666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E35" sqref="E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5:Y17"/>
  <sheetViews>
    <sheetView topLeftCell="F1" zoomScaleNormal="100" workbookViewId="0">
      <selection activeCell="Y22" sqref="Y22"/>
    </sheetView>
  </sheetViews>
  <sheetFormatPr defaultRowHeight="15" x14ac:dyDescent="0.25"/>
  <sheetData>
    <row r="15" spans="24:24" x14ac:dyDescent="0.25">
      <c r="X15">
        <v>39.840000000000003</v>
      </c>
    </row>
    <row r="16" spans="24:24" x14ac:dyDescent="0.25">
      <c r="X16">
        <v>19.579999999999998</v>
      </c>
    </row>
    <row r="17" spans="24:25" x14ac:dyDescent="0.25">
      <c r="X17">
        <f>SUM(X15:X16)</f>
        <v>59.42</v>
      </c>
      <c r="Y17">
        <f>X17*10.764</f>
        <v>639.59687999999994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2024-05-25T10:16:24Z</dcterms:modified>
</cp:coreProperties>
</file>