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Zaveri Bazar\Sanjay Khetan\"/>
    </mc:Choice>
  </mc:AlternateContent>
  <xr:revisionPtr revIDLastSave="0" documentId="13_ncr:1_{6E158DA3-1DCE-40F4-BCB6-E45439AAF3FD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  <sheet name="Sheet13" sheetId="28" r:id="rId1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Q5" i="4" l="1"/>
  <c r="Q4" i="4"/>
  <c r="Q3" i="4"/>
  <c r="Q2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B14" i="4" s="1"/>
  <c r="C14" i="4" s="1"/>
  <c r="J14" i="4"/>
  <c r="I14" i="4"/>
  <c r="P13" i="4"/>
  <c r="B13" i="4" s="1"/>
  <c r="C13" i="4" s="1"/>
  <c r="D13" i="4" s="1"/>
  <c r="J13" i="4"/>
  <c r="I13" i="4"/>
  <c r="P12" i="4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E13" i="4"/>
  <c r="E12" i="4"/>
  <c r="E11" i="4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F14" i="4" l="1"/>
  <c r="H12" i="4"/>
  <c r="G11" i="4"/>
  <c r="H4" i="4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H14" i="4" s="1"/>
  <c r="G14" i="4"/>
  <c r="F4" i="4"/>
  <c r="F8" i="4"/>
  <c r="G9" i="4"/>
  <c r="F12" i="4"/>
  <c r="G13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5" i="23" l="1"/>
  <c r="C20" i="23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<sst xmlns="http://schemas.openxmlformats.org/spreadsheetml/2006/main" count="132" uniqueCount="91">
  <si>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</si>
  <si>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</si>
  <si>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</si>
  <si>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</si>
  <si>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</si>
  <si>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</si>
  <si>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</si>
  <si>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</si>
  <si>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</si>
  <si>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</si>
  <si>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</si>
  <si>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</si>
  <si>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</si>
  <si>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</si>
  <si>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</si>
  <si>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</si>
  <si>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</si>
  <si>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</si>
  <si>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</si>
  <si>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</si>
  <si>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</si>
  <si>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</si>
  <si>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</si>
  <si>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</si>
  <si>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</si>
  <si>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</si>
  <si>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</si>
  <si>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</si>
  <si>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</si>
  <si>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</si>
  <si>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</si>
  <si>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</si>
  <si>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</si>
  <si>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</si>
  <si>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</si>
  <si>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</si>
  <si>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</si>
  <si>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</si>
  <si>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</si>
  <si>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</si>
  <si>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</si>
  <si>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</si>
  <si>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</si>
  <si>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</si>
  <si>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</si>
  <si>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</si>
  <si>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</si>
  <si>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</si>
  <si>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</si>
  <si>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</si>
  <si>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</si>
  <si>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</si>
  <si>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</si>
  <si>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</si>
  <si>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</si>
  <si>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</si>
  <si>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</si>
  <si>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</si>
  <si>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</si>
  <si>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</si>
  <si>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</si>
  <si>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</si>
  <si>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</si>
  <si>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</si>
  <si>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</si>
  <si>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</si>
  <si>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</si>
  <si>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</si>
  <si>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</si>
  <si>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</si>
  <si>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</si>
  <si>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</si>
  <si>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</si>
  <si>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</si>
  <si>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</si>
  <si>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</si>
  <si>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</si>
  <si>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</si>
  <si>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</si>
  <si>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</si>
  <si>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</si>
  <si>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</si>
  <si>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</si>
  <si>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</si>
  <si>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</si>
  <si>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RERA CA</t>
  </si>
  <si>
    <t>04.08.2018</t>
  </si>
  <si>
    <t>IGR-28.04.23</t>
  </si>
  <si>
    <t>IGR-19.04.23</t>
  </si>
  <si>
    <t>IGR-05.04.24</t>
  </si>
  <si>
    <t>IGR-15.05.24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</si>
</sst>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445D13-B59A-4224-B368-4FEC54C99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440168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127D80-A8A1-45D0-ADC0-BF7DBFEA8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60968" cy="870706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440168</xdr:colOff>
      <xdr:row>46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EA5823-95B5-4745-AEFD-DC4021678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60968" cy="881185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335123</xdr:colOff>
      <xdr:row>45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091274-C076-4645-B820-0E10109F1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27123" cy="861180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316071</xdr:colOff>
      <xdr:row>46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5758F5-F529-4198-A43C-CFB0F5B00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08071" cy="88023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906181-D8A6-4DAE-B9B6-8AF3A755E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4713F8-407A-44AB-A9A7-FFB9D022C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4DD3C1-9A39-4832-9E2D-C75DE069A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411334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33291B-8E8A-4BF0-9460-81AD10EC7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03334" cy="8821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325597</xdr:colOff>
      <xdr:row>46</xdr:row>
      <xdr:rowOff>77434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F9C1CE-9E5C-4A45-BC21-4127DB62F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17597" cy="884043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411334</xdr:colOff>
      <xdr:row>46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F4EF24-95C5-424D-B348-47B1858A1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03334" cy="887853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430642</xdr:colOff>
      <xdr:row>45</xdr:row>
      <xdr:rowOff>115512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B1831C1-2D30-4CE6-8383-66C9772FB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51442" cy="868801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468747</xdr:colOff>
      <xdr:row>46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24558D-0D66-40A8-AE92-2C4FE8F2F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89547" cy="87737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77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83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78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79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80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81</v>
      </c>
      <c r="C8" s="56">
        <f>C7*D13%</f>
        <v>321094.09999999998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82</v>
      </c>
      <c r="C9" s="61">
        <f>C6+C8</f>
        <v>350494.1</v>
      </c>
      <c r="D9" s="62" t="s">
        <v>62</v>
      </c>
      <c r="E9" s="63">
        <f>C9/10.764</f>
        <v>32561.696395392046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2024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0</v>
      </c>
      <c r="D13" s="69">
        <f>D12-C13</f>
        <v>100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F78A1-C1AE-44B4-A34E-34D0CF7B4A1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F9A13-30E1-40C7-BFFC-E2D20671ADB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4D753-3566-4B0A-996A-1868F9D6FE0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8"/>
      <c r="L1" s="78"/>
      <c r="M1" s="78"/>
      <c r="N1" s="78"/>
      <c r="O1" s="78"/>
      <c r="P1" s="78"/>
      <c r="Q1" s="78"/>
      <c r="R1" s="78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C16" sqref="C16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5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27300</v>
      </c>
      <c r="D3" s="24" t="s">
        <v>76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24800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19"/>
    </row>
    <row r="13" spans="1:6" x14ac:dyDescent="0.25">
      <c r="A13" s="16" t="s">
        <v>22</v>
      </c>
      <c r="B13" s="20"/>
      <c r="C13" s="21">
        <f>C6-C12</f>
        <v>2500</v>
      </c>
      <c r="D13" s="19"/>
    </row>
    <row r="14" spans="1:6" x14ac:dyDescent="0.25">
      <c r="A14" s="16" t="s">
        <v>15</v>
      </c>
      <c r="B14" s="20"/>
      <c r="C14" s="21">
        <f>C5</f>
        <v>24800</v>
      </c>
      <c r="D14" s="19"/>
    </row>
    <row r="15" spans="1:6" x14ac:dyDescent="0.25">
      <c r="B15" s="20"/>
      <c r="C15" s="21"/>
      <c r="D15" s="19"/>
    </row>
    <row r="16" spans="1:6" x14ac:dyDescent="0.25">
      <c r="A16" s="29" t="s">
        <v>23</v>
      </c>
      <c r="B16" s="30"/>
      <c r="C16" s="22">
        <f>C14+C13</f>
        <v>27300</v>
      </c>
      <c r="D16" s="19"/>
    </row>
    <row r="17" spans="1:4" x14ac:dyDescent="0.25">
      <c r="B17" s="25"/>
      <c r="C17" s="26"/>
      <c r="D17" s="19"/>
    </row>
    <row r="18" spans="1:4" x14ac:dyDescent="0.25">
      <c r="A18" s="75" t="str">
        <f>E3</f>
        <v>ACA</v>
      </c>
      <c r="B18" s="7"/>
      <c r="C18" s="31">
        <v>330</v>
      </c>
      <c r="D18" s="19"/>
    </row>
    <row r="19" spans="1:4" x14ac:dyDescent="0.25">
      <c r="A19" s="16" t="s">
        <v>74</v>
      </c>
      <c r="B19" s="6"/>
      <c r="C19" s="32">
        <f>C18*C16</f>
        <v>9009000</v>
      </c>
      <c r="D19" s="33"/>
    </row>
    <row r="20" spans="1:4" x14ac:dyDescent="0.25">
      <c r="A20" s="16" t="s">
        <v>24</v>
      </c>
      <c r="C20" s="34">
        <f>C19*90%</f>
        <v>8108100</v>
      </c>
      <c r="D20" s="19"/>
    </row>
    <row r="21" spans="1:4" x14ac:dyDescent="0.25">
      <c r="A21" s="16" t="s">
        <v>25</v>
      </c>
      <c r="C21" s="34">
        <f>C19*80%</f>
        <v>7207200</v>
      </c>
      <c r="D21" s="19"/>
    </row>
    <row r="22" spans="1:4" x14ac:dyDescent="0.25">
      <c r="A22" s="16"/>
      <c r="D22" s="35"/>
    </row>
    <row r="23" spans="1:4" x14ac:dyDescent="0.25">
      <c r="A23" s="36" t="s">
        <v>26</v>
      </c>
      <c r="B23" s="37"/>
      <c r="C23" s="38">
        <f>C4*C18</f>
        <v>825000</v>
      </c>
      <c r="D23"/>
    </row>
    <row r="24" spans="1:4" x14ac:dyDescent="0.25">
      <c r="A24" s="16" t="s">
        <v>27</v>
      </c>
      <c r="D24"/>
    </row>
    <row r="25" spans="1:4" x14ac:dyDescent="0.25">
      <c r="A25" s="39" t="s">
        <v>28</v>
      </c>
      <c r="B25" s="17"/>
      <c r="C25" s="34">
        <f>C19*0.025/12</f>
        <v>18768.75</v>
      </c>
      <c r="D25"/>
    </row>
    <row r="26" spans="1:4" x14ac:dyDescent="0.25">
      <c r="C26" s="34"/>
      <c r="D26"/>
    </row>
    <row r="27" spans="1:4" x14ac:dyDescent="0.25">
      <c r="C27" s="34"/>
      <c r="D27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S30" sqref="S3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330.02423999999996</v>
      </c>
      <c r="C2" s="4">
        <f t="shared" ref="C2:C16" si="1">B2*1.2</f>
        <v>396.02908799999994</v>
      </c>
      <c r="D2" s="4">
        <f t="shared" ref="D2:D16" si="2">C2*1.2</f>
        <v>475.23490559999993</v>
      </c>
      <c r="E2" s="5">
        <f t="shared" ref="E2:E16" si="3">R2</f>
        <v>6905000</v>
      </c>
      <c r="F2" s="79">
        <f t="shared" ref="F2:F15" si="4">ROUND((E2/B2),0)</f>
        <v>20923</v>
      </c>
      <c r="G2" s="79">
        <f t="shared" ref="G2:G15" si="5">ROUND((E2/C2),0)</f>
        <v>17436</v>
      </c>
      <c r="H2" s="79">
        <f t="shared" ref="H2:H15" si="6">ROUND((E2/D2),0)</f>
        <v>14530</v>
      </c>
      <c r="I2" s="79">
        <f t="shared" ref="I2:I15" si="7">T2</f>
        <v>0</v>
      </c>
      <c r="J2" s="79">
        <f t="shared" ref="J2:J15" si="8">U2</f>
        <v>0</v>
      </c>
      <c r="K2" s="80"/>
      <c r="L2" s="80"/>
      <c r="M2" s="80"/>
      <c r="N2" s="80"/>
      <c r="O2" s="80">
        <v>0</v>
      </c>
      <c r="P2" s="80">
        <f t="shared" ref="P2:P10" si="9">O2/1.2</f>
        <v>0</v>
      </c>
      <c r="Q2" s="80">
        <f>30.66*10.764</f>
        <v>330.02423999999996</v>
      </c>
      <c r="R2" s="81">
        <v>6905000</v>
      </c>
      <c r="S2" s="81" t="s">
        <v>87</v>
      </c>
    </row>
    <row r="3" spans="1:19" x14ac:dyDescent="0.25">
      <c r="A3" s="4">
        <v>2</v>
      </c>
      <c r="B3" s="4">
        <f t="shared" si="0"/>
        <v>330.02423999999996</v>
      </c>
      <c r="C3" s="4">
        <f t="shared" si="1"/>
        <v>396.02908799999994</v>
      </c>
      <c r="D3" s="4">
        <f t="shared" si="2"/>
        <v>475.23490559999993</v>
      </c>
      <c r="E3" s="5">
        <f t="shared" si="3"/>
        <v>7571850</v>
      </c>
      <c r="F3" s="76">
        <f t="shared" si="4"/>
        <v>22943</v>
      </c>
      <c r="G3" s="76">
        <f t="shared" si="5"/>
        <v>19119</v>
      </c>
      <c r="H3" s="76">
        <f t="shared" si="6"/>
        <v>15933</v>
      </c>
      <c r="I3" s="76">
        <f t="shared" si="7"/>
        <v>0</v>
      </c>
      <c r="J3" s="76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f>30.66*10.764</f>
        <v>330.02423999999996</v>
      </c>
      <c r="R3" s="77">
        <v>7571850</v>
      </c>
      <c r="S3" s="77" t="s">
        <v>88</v>
      </c>
    </row>
    <row r="4" spans="1:19" x14ac:dyDescent="0.25">
      <c r="A4" s="4">
        <v>3</v>
      </c>
      <c r="B4" s="4">
        <f t="shared" si="0"/>
        <v>307.95803999999998</v>
      </c>
      <c r="C4" s="4">
        <f t="shared" si="1"/>
        <v>369.54964799999999</v>
      </c>
      <c r="D4" s="4">
        <f t="shared" si="2"/>
        <v>443.45957759999999</v>
      </c>
      <c r="E4" s="5">
        <f t="shared" si="3"/>
        <v>6412252</v>
      </c>
      <c r="F4" s="79">
        <f t="shared" si="4"/>
        <v>20822</v>
      </c>
      <c r="G4" s="79">
        <f t="shared" si="5"/>
        <v>17352</v>
      </c>
      <c r="H4" s="79">
        <f t="shared" si="6"/>
        <v>14460</v>
      </c>
      <c r="I4" s="79">
        <f t="shared" si="7"/>
        <v>0</v>
      </c>
      <c r="J4" s="79">
        <f t="shared" si="8"/>
        <v>0</v>
      </c>
      <c r="K4" s="80"/>
      <c r="L4" s="80"/>
      <c r="M4" s="80"/>
      <c r="N4" s="80"/>
      <c r="O4" s="80">
        <v>0</v>
      </c>
      <c r="P4" s="80">
        <f t="shared" si="9"/>
        <v>0</v>
      </c>
      <c r="Q4" s="80">
        <f>28.61*10.764</f>
        <v>307.95803999999998</v>
      </c>
      <c r="R4" s="81">
        <v>6412252</v>
      </c>
      <c r="S4" s="81" t="s">
        <v>90</v>
      </c>
    </row>
    <row r="5" spans="1:19" x14ac:dyDescent="0.25">
      <c r="A5" s="4">
        <v>4</v>
      </c>
      <c r="B5" s="4">
        <f t="shared" si="0"/>
        <v>307.95803999999998</v>
      </c>
      <c r="C5" s="4">
        <f t="shared" si="1"/>
        <v>369.54964799999999</v>
      </c>
      <c r="D5" s="4">
        <f t="shared" si="2"/>
        <v>443.45957759999999</v>
      </c>
      <c r="E5" s="5">
        <f t="shared" si="3"/>
        <v>7225000</v>
      </c>
      <c r="F5" s="76">
        <f t="shared" si="4"/>
        <v>23461</v>
      </c>
      <c r="G5" s="76">
        <f t="shared" si="5"/>
        <v>19551</v>
      </c>
      <c r="H5" s="76">
        <f t="shared" si="6"/>
        <v>16292</v>
      </c>
      <c r="I5" s="76">
        <f t="shared" si="7"/>
        <v>0</v>
      </c>
      <c r="J5" s="76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f>28.61*10.764</f>
        <v>307.95803999999998</v>
      </c>
      <c r="R5" s="77">
        <v>7225000</v>
      </c>
      <c r="S5" s="77" t="s">
        <v>89</v>
      </c>
    </row>
    <row r="6" spans="1:19" x14ac:dyDescent="0.25">
      <c r="A6" s="4">
        <v>5</v>
      </c>
      <c r="B6" s="4">
        <f t="shared" si="0"/>
        <v>308</v>
      </c>
      <c r="C6" s="4">
        <f t="shared" si="1"/>
        <v>369.59999999999997</v>
      </c>
      <c r="D6" s="4">
        <f t="shared" si="2"/>
        <v>443.51999999999992</v>
      </c>
      <c r="E6" s="5">
        <f t="shared" si="3"/>
        <v>7500000</v>
      </c>
      <c r="F6" s="79">
        <f t="shared" si="4"/>
        <v>24351</v>
      </c>
      <c r="G6" s="79">
        <f t="shared" si="5"/>
        <v>20292</v>
      </c>
      <c r="H6" s="79">
        <f t="shared" si="6"/>
        <v>16910</v>
      </c>
      <c r="I6" s="79">
        <f t="shared" si="7"/>
        <v>0</v>
      </c>
      <c r="J6" s="79">
        <f t="shared" si="8"/>
        <v>0</v>
      </c>
      <c r="K6" s="80"/>
      <c r="L6" s="80"/>
      <c r="M6" s="80"/>
      <c r="N6" s="80"/>
      <c r="O6" s="80">
        <v>0</v>
      </c>
      <c r="P6" s="80">
        <f t="shared" si="9"/>
        <v>0</v>
      </c>
      <c r="Q6" s="80">
        <v>308</v>
      </c>
      <c r="R6" s="81">
        <v>7500000</v>
      </c>
      <c r="S6" s="81"/>
    </row>
    <row r="7" spans="1:19" x14ac:dyDescent="0.25">
      <c r="A7" s="4">
        <v>6</v>
      </c>
      <c r="B7" s="4">
        <f t="shared" si="0"/>
        <v>330</v>
      </c>
      <c r="C7" s="4">
        <f t="shared" si="1"/>
        <v>396</v>
      </c>
      <c r="D7" s="4">
        <f t="shared" si="2"/>
        <v>475.2</v>
      </c>
      <c r="E7" s="5">
        <f t="shared" si="3"/>
        <v>8500000</v>
      </c>
      <c r="F7" s="79">
        <f t="shared" si="4"/>
        <v>25758</v>
      </c>
      <c r="G7" s="79">
        <f t="shared" si="5"/>
        <v>21465</v>
      </c>
      <c r="H7" s="79">
        <f t="shared" si="6"/>
        <v>17887</v>
      </c>
      <c r="I7" s="79">
        <f t="shared" si="7"/>
        <v>0</v>
      </c>
      <c r="J7" s="79">
        <f t="shared" si="8"/>
        <v>0</v>
      </c>
      <c r="K7" s="80"/>
      <c r="L7" s="80"/>
      <c r="M7" s="80"/>
      <c r="N7" s="80"/>
      <c r="O7" s="80">
        <v>0</v>
      </c>
      <c r="P7" s="80">
        <f t="shared" si="9"/>
        <v>0</v>
      </c>
      <c r="Q7" s="80">
        <v>330</v>
      </c>
      <c r="R7" s="81">
        <v>8500000</v>
      </c>
      <c r="S7" s="81"/>
    </row>
    <row r="8" spans="1:19" x14ac:dyDescent="0.25">
      <c r="A8" s="4">
        <v>7</v>
      </c>
      <c r="B8" s="4">
        <f t="shared" si="0"/>
        <v>330</v>
      </c>
      <c r="C8" s="4">
        <f t="shared" si="1"/>
        <v>396</v>
      </c>
      <c r="D8" s="4">
        <f t="shared" si="2"/>
        <v>475.2</v>
      </c>
      <c r="E8" s="5">
        <f t="shared" si="3"/>
        <v>8500000</v>
      </c>
      <c r="F8" s="79">
        <f t="shared" si="4"/>
        <v>25758</v>
      </c>
      <c r="G8" s="79">
        <f t="shared" si="5"/>
        <v>21465</v>
      </c>
      <c r="H8" s="79">
        <f t="shared" si="6"/>
        <v>17887</v>
      </c>
      <c r="I8" s="79">
        <f t="shared" si="7"/>
        <v>0</v>
      </c>
      <c r="J8" s="79">
        <f t="shared" si="8"/>
        <v>0</v>
      </c>
      <c r="K8" s="80"/>
      <c r="L8" s="80"/>
      <c r="M8" s="80"/>
      <c r="N8" s="80"/>
      <c r="O8" s="80">
        <v>0</v>
      </c>
      <c r="P8" s="80">
        <f t="shared" si="9"/>
        <v>0</v>
      </c>
      <c r="Q8" s="80">
        <v>330</v>
      </c>
      <c r="R8" s="81">
        <v>8500000</v>
      </c>
      <c r="S8" s="81"/>
    </row>
    <row r="9" spans="1:19" x14ac:dyDescent="0.25">
      <c r="A9" s="4">
        <v>8</v>
      </c>
      <c r="B9" s="4">
        <f t="shared" si="0"/>
        <v>308</v>
      </c>
      <c r="C9" s="4">
        <f t="shared" si="1"/>
        <v>369.59999999999997</v>
      </c>
      <c r="D9" s="4">
        <f t="shared" si="2"/>
        <v>443.51999999999992</v>
      </c>
      <c r="E9" s="5">
        <f t="shared" si="3"/>
        <v>8000000</v>
      </c>
      <c r="F9" s="79">
        <f t="shared" si="4"/>
        <v>25974</v>
      </c>
      <c r="G9" s="79">
        <f t="shared" si="5"/>
        <v>21645</v>
      </c>
      <c r="H9" s="79">
        <f t="shared" si="6"/>
        <v>18038</v>
      </c>
      <c r="I9" s="79">
        <f t="shared" si="7"/>
        <v>0</v>
      </c>
      <c r="J9" s="79">
        <f t="shared" si="8"/>
        <v>0</v>
      </c>
      <c r="K9" s="80"/>
      <c r="L9" s="80"/>
      <c r="M9" s="80"/>
      <c r="N9" s="80"/>
      <c r="O9" s="80">
        <v>0</v>
      </c>
      <c r="P9" s="80">
        <f t="shared" si="9"/>
        <v>0</v>
      </c>
      <c r="Q9" s="80">
        <v>308</v>
      </c>
      <c r="R9" s="81">
        <v>8000000</v>
      </c>
      <c r="S9" s="81"/>
    </row>
    <row r="10" spans="1:19" x14ac:dyDescent="0.25">
      <c r="A10" s="4">
        <v>9</v>
      </c>
      <c r="B10" s="4">
        <f t="shared" si="0"/>
        <v>308</v>
      </c>
      <c r="C10" s="4">
        <f t="shared" si="1"/>
        <v>369.59999999999997</v>
      </c>
      <c r="D10" s="4">
        <f t="shared" si="2"/>
        <v>443.51999999999992</v>
      </c>
      <c r="E10" s="5">
        <f t="shared" si="3"/>
        <v>8500000</v>
      </c>
      <c r="F10" s="79">
        <f t="shared" si="4"/>
        <v>27597</v>
      </c>
      <c r="G10" s="79">
        <f t="shared" si="5"/>
        <v>22998</v>
      </c>
      <c r="H10" s="79">
        <f t="shared" si="6"/>
        <v>19165</v>
      </c>
      <c r="I10" s="79">
        <f t="shared" si="7"/>
        <v>0</v>
      </c>
      <c r="J10" s="79">
        <f t="shared" si="8"/>
        <v>0</v>
      </c>
      <c r="K10" s="80"/>
      <c r="L10" s="80"/>
      <c r="M10" s="80"/>
      <c r="N10" s="80"/>
      <c r="O10" s="80">
        <v>0</v>
      </c>
      <c r="P10" s="80">
        <f t="shared" si="9"/>
        <v>0</v>
      </c>
      <c r="Q10" s="80">
        <v>308</v>
      </c>
      <c r="R10" s="81">
        <v>8500000</v>
      </c>
      <c r="S10" s="81"/>
    </row>
    <row r="11" spans="1:19" x14ac:dyDescent="0.25">
      <c r="A11" s="4">
        <v>10</v>
      </c>
      <c r="B11" s="4">
        <f t="shared" si="0"/>
        <v>330</v>
      </c>
      <c r="C11" s="4">
        <f t="shared" si="1"/>
        <v>396</v>
      </c>
      <c r="D11" s="4">
        <f t="shared" si="2"/>
        <v>475.2</v>
      </c>
      <c r="E11" s="5">
        <f t="shared" si="3"/>
        <v>9200000</v>
      </c>
      <c r="F11" s="76">
        <f t="shared" si="4"/>
        <v>27879</v>
      </c>
      <c r="G11" s="76">
        <f t="shared" si="5"/>
        <v>23232</v>
      </c>
      <c r="H11" s="76">
        <f t="shared" si="6"/>
        <v>19360</v>
      </c>
      <c r="I11" s="76">
        <f t="shared" si="7"/>
        <v>0</v>
      </c>
      <c r="J11" s="76">
        <f t="shared" si="8"/>
        <v>0</v>
      </c>
      <c r="K11" s="7"/>
      <c r="L11" s="7"/>
      <c r="M11" s="7"/>
      <c r="N11" s="7"/>
      <c r="O11" s="7">
        <v>0</v>
      </c>
      <c r="P11" s="7">
        <f t="shared" ref="P11:P15" si="10">O11/1.2</f>
        <v>0</v>
      </c>
      <c r="Q11" s="7">
        <v>330</v>
      </c>
      <c r="R11" s="77">
        <v>9200000</v>
      </c>
      <c r="S11" s="2"/>
    </row>
    <row r="12" spans="1:19" x14ac:dyDescent="0.25">
      <c r="A12" s="4">
        <v>11</v>
      </c>
      <c r="B12" s="4">
        <f t="shared" si="0"/>
        <v>330</v>
      </c>
      <c r="C12" s="4">
        <f t="shared" si="1"/>
        <v>396</v>
      </c>
      <c r="D12" s="4">
        <f t="shared" si="2"/>
        <v>475.2</v>
      </c>
      <c r="E12" s="5">
        <f t="shared" si="3"/>
        <v>9000000</v>
      </c>
      <c r="F12" s="76">
        <f t="shared" si="4"/>
        <v>27273</v>
      </c>
      <c r="G12" s="76">
        <f t="shared" si="5"/>
        <v>22727</v>
      </c>
      <c r="H12" s="76">
        <f t="shared" si="6"/>
        <v>18939</v>
      </c>
      <c r="I12" s="76">
        <f t="shared" si="7"/>
        <v>0</v>
      </c>
      <c r="J12" s="76">
        <f t="shared" si="8"/>
        <v>0</v>
      </c>
      <c r="K12" s="7"/>
      <c r="L12" s="7"/>
      <c r="M12" s="7"/>
      <c r="N12" s="7"/>
      <c r="O12" s="7">
        <v>0</v>
      </c>
      <c r="P12" s="7">
        <f t="shared" si="10"/>
        <v>0</v>
      </c>
      <c r="Q12" s="7">
        <v>330</v>
      </c>
      <c r="R12" s="77">
        <v>9000000</v>
      </c>
      <c r="S12" s="2"/>
    </row>
    <row r="13" spans="1:19" x14ac:dyDescent="0.25">
      <c r="A13" s="4">
        <v>12</v>
      </c>
      <c r="B13" s="4">
        <f t="shared" si="0"/>
        <v>330</v>
      </c>
      <c r="C13" s="4">
        <f t="shared" si="1"/>
        <v>396</v>
      </c>
      <c r="D13" s="4">
        <f t="shared" si="2"/>
        <v>475.2</v>
      </c>
      <c r="E13" s="5">
        <f t="shared" si="3"/>
        <v>8500000</v>
      </c>
      <c r="F13" s="76">
        <f t="shared" si="4"/>
        <v>25758</v>
      </c>
      <c r="G13" s="76">
        <f t="shared" si="5"/>
        <v>21465</v>
      </c>
      <c r="H13" s="76">
        <f t="shared" si="6"/>
        <v>17887</v>
      </c>
      <c r="I13" s="76">
        <f t="shared" si="7"/>
        <v>0</v>
      </c>
      <c r="J13" s="76">
        <f t="shared" si="8"/>
        <v>0</v>
      </c>
      <c r="K13" s="7"/>
      <c r="L13" s="7"/>
      <c r="M13" s="7"/>
      <c r="N13" s="7"/>
      <c r="O13" s="7">
        <v>0</v>
      </c>
      <c r="P13" s="7">
        <f t="shared" si="10"/>
        <v>0</v>
      </c>
      <c r="Q13" s="7">
        <v>330</v>
      </c>
      <c r="R13" s="77">
        <v>8500000</v>
      </c>
      <c r="S13" s="2"/>
    </row>
    <row r="14" spans="1:19" x14ac:dyDescent="0.25">
      <c r="A14" s="4">
        <v>13</v>
      </c>
      <c r="B14" s="4">
        <f t="shared" si="0"/>
        <v>330</v>
      </c>
      <c r="C14" s="4">
        <f t="shared" si="1"/>
        <v>396</v>
      </c>
      <c r="D14" s="4">
        <f t="shared" si="2"/>
        <v>475.2</v>
      </c>
      <c r="E14" s="5">
        <f t="shared" si="3"/>
        <v>9200000</v>
      </c>
      <c r="F14" s="76">
        <f t="shared" si="4"/>
        <v>27879</v>
      </c>
      <c r="G14" s="76">
        <f t="shared" si="5"/>
        <v>23232</v>
      </c>
      <c r="H14" s="76">
        <f t="shared" si="6"/>
        <v>19360</v>
      </c>
      <c r="I14" s="76">
        <f t="shared" si="7"/>
        <v>0</v>
      </c>
      <c r="J14" s="76">
        <f t="shared" si="8"/>
        <v>0</v>
      </c>
      <c r="K14" s="7"/>
      <c r="L14" s="7"/>
      <c r="M14" s="7"/>
      <c r="N14" s="7"/>
      <c r="O14" s="7">
        <v>0</v>
      </c>
      <c r="P14" s="7">
        <f t="shared" si="10"/>
        <v>0</v>
      </c>
      <c r="Q14" s="7">
        <v>330</v>
      </c>
      <c r="R14" s="77">
        <v>9200000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 t="shared" ref="Q11:Q15" si="11">P15/1.2</f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/>
    </row>
    <row r="25" spans="1:19" s="10" customFormat="1" x14ac:dyDescent="0.25">
      <c r="F25" s="73"/>
    </row>
    <row r="26" spans="1:19" s="10" customFormat="1" x14ac:dyDescent="0.25">
      <c r="F26" s="73"/>
    </row>
    <row r="27" spans="1:19" s="10" customFormat="1" x14ac:dyDescent="0.25">
      <c r="F27" s="56" t="s">
        <v>71</v>
      </c>
      <c r="G27" s="56">
        <v>303</v>
      </c>
    </row>
    <row r="28" spans="1:19" s="10" customFormat="1" x14ac:dyDescent="0.25">
      <c r="C28" s="71" t="s">
        <v>75</v>
      </c>
      <c r="D28" s="71" t="s">
        <v>86</v>
      </c>
      <c r="F28" s="56" t="s">
        <v>85</v>
      </c>
      <c r="G28" s="56">
        <v>330</v>
      </c>
    </row>
    <row r="29" spans="1:19" s="10" customFormat="1" x14ac:dyDescent="0.25">
      <c r="C29" s="71" t="s">
        <v>1</v>
      </c>
      <c r="D29" s="71">
        <v>6435000</v>
      </c>
      <c r="F29" s="56" t="s">
        <v>72</v>
      </c>
      <c r="G29" s="56">
        <v>363</v>
      </c>
      <c r="H29" s="10">
        <f>G29/G28</f>
        <v>1.1000000000000001</v>
      </c>
    </row>
    <row r="30" spans="1:19" s="10" customFormat="1" x14ac:dyDescent="0.25">
      <c r="F30" s="56" t="s">
        <v>73</v>
      </c>
      <c r="G30" s="56">
        <v>27000</v>
      </c>
    </row>
    <row r="31" spans="1:19" s="10" customFormat="1" x14ac:dyDescent="0.25">
      <c r="C31" s="74"/>
      <c r="D31" s="74"/>
      <c r="F31" s="74" t="s">
        <v>74</v>
      </c>
      <c r="G31" s="74">
        <f>G28*G30</f>
        <v>8910000</v>
      </c>
      <c r="H31" s="10">
        <f>G31/D29</f>
        <v>1.3846153846153846</v>
      </c>
    </row>
    <row r="32" spans="1:19" s="10" customFormat="1" x14ac:dyDescent="0.25">
      <c r="C32" s="74"/>
      <c r="D32" s="74"/>
      <c r="F32" s="74" t="s">
        <v>24</v>
      </c>
      <c r="G32" s="74">
        <f>G31*90%</f>
        <v>8019000</v>
      </c>
    </row>
    <row r="33" spans="3:7" s="10" customFormat="1" x14ac:dyDescent="0.25">
      <c r="C33" s="74"/>
      <c r="D33" s="74"/>
      <c r="F33" s="74" t="s">
        <v>25</v>
      </c>
      <c r="G33" s="74">
        <f>G31*80%</f>
        <v>7128000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0"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2024-06-20T04:57:13Z</dcterms:modified>
</cp:coreProperties>
</file>