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Goregaon (East)\Valji Bhutak\"/>
    </mc:Choice>
  </mc:AlternateContent>
  <xr:revisionPtr revIDLastSave="0" documentId="13_ncr:1_{B596B48E-605C-4021-A2FD-785AA3AED16C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l="1"/>
  <c r="C25" i="23" l="1"/>
  <c r="C20" i="23"/>
  <c r="C21" i="23"/>
  <c r="P21" i="4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<sst xmlns="http://schemas.openxmlformats.org/spreadsheetml/2006/main" count="131" uniqueCount="89">
  <si>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</si>
  <si>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</si>
  <si>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</si>
  <si>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</si>
  <si>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</si>
  <si>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</si>
  <si>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</si>
  <si>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</si>
  <si>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</si>
  <si>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</si>
  <si>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</si>
  <si>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</si>
  <si>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</si>
  <si>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</si>
  <si>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</si>
  <si>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</si>
  <si>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</si>
  <si>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</si>
  <si>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</si>
  <si>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</si>
  <si>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</si>
  <si>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</si>
  <si>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</si>
  <si>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</si>
  <si>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</si>
  <si>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</si>
  <si>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</si>
  <si>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</si>
  <si>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</si>
  <si>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</si>
  <si>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</si>
  <si>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</si>
  <si>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</si>
  <si>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</si>
  <si>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</si>
  <si>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</si>
  <si>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</si>
  <si>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</si>
  <si>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</si>
  <si>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</si>
  <si>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</si>
  <si>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</si>
  <si>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</si>
  <si>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</si>
  <si>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</si>
  <si>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</si>
  <si>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</si>
  <si>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</si>
  <si>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</si>
  <si>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</si>
  <si>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</si>
  <si>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</si>
  <si>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</si>
  <si>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</si>
  <si>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</si>
  <si>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</si>
  <si>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</si>
  <si>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</si>
  <si>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</si>
  <si>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</si>
  <si>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</si>
  <si>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</si>
  <si>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</si>
  <si>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</si>
  <si>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</si>
  <si>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</si>
  <si>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</si>
  <si>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</si>
  <si>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</si>
  <si>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</si>
  <si>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</si>
  <si>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</si>
  <si>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</si>
  <si>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</si>
  <si>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</si>
  <si>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</si>
  <si>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</si>
  <si>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</si>
  <si>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</si>
  <si>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</si>
  <si>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</si>
  <si>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</si>
  <si>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</si>
  <si>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</si>
  <si>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</si>
  <si>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24.12.2020</t>
  </si>
  <si>
    <t>YOC - 2008</t>
  </si>
  <si>
    <t>IGR-05.01.24</t>
  </si>
  <si>
    <t>IGR-18.01.24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</si>
</sst>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421371</xdr:colOff>
      <xdr:row>47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8D7503-872E-4C61-8992-6EE709282F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70971" cy="8859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449950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E4200D-0B86-4B83-A065-6E71D265AB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99550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364213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6A0180-2D33-4142-81E2-36DC8F93E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13813" cy="886901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D806A-02D4-4B3C-8167-303168262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ABA816-A950-44A3-A6C5-D9F245AFA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P28" sqref="P2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77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83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78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79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80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81</v>
      </c>
      <c r="C8" s="56">
        <f>C7*D13%</f>
        <v>269719.04399999999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82</v>
      </c>
      <c r="C9" s="61">
        <f>C6+C8</f>
        <v>299119.04399999999</v>
      </c>
      <c r="D9" s="62" t="s">
        <v>62</v>
      </c>
      <c r="E9" s="63">
        <f>C9/10.764</f>
        <v>27788.837235228541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2024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2008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16</v>
      </c>
      <c r="D13" s="69">
        <f>D12-C13</f>
        <v>84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8"/>
      <c r="L1" s="78"/>
      <c r="M1" s="78"/>
      <c r="N1" s="78"/>
      <c r="O1" s="78"/>
      <c r="P1" s="78"/>
      <c r="Q1" s="78"/>
      <c r="R1" s="78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A16" sqref="A16:C21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5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14000</v>
      </c>
      <c r="D3" s="24" t="s">
        <v>76</v>
      </c>
      <c r="E3" s="6" t="s">
        <v>72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11500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16</v>
      </c>
      <c r="D7" s="26">
        <v>2024</v>
      </c>
      <c r="F7" s="19"/>
    </row>
    <row r="8" spans="1:6" x14ac:dyDescent="0.25">
      <c r="A8" s="16" t="s">
        <v>18</v>
      </c>
      <c r="B8" s="25"/>
      <c r="C8" s="26">
        <f>C9-C7</f>
        <v>44</v>
      </c>
      <c r="D8" s="26">
        <v>2008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24</v>
      </c>
      <c r="D10" s="26"/>
      <c r="F10" s="19"/>
    </row>
    <row r="11" spans="1:6" x14ac:dyDescent="0.25">
      <c r="A11" s="16"/>
      <c r="B11" s="27"/>
      <c r="C11" s="28">
        <f>C10%</f>
        <v>0.24</v>
      </c>
      <c r="D11" s="28"/>
      <c r="F11" s="19"/>
    </row>
    <row r="12" spans="1:6" x14ac:dyDescent="0.25">
      <c r="A12" s="16" t="s">
        <v>21</v>
      </c>
      <c r="B12" s="20"/>
      <c r="C12" s="21">
        <f>C6*C11</f>
        <v>600</v>
      </c>
      <c r="D12" s="19"/>
    </row>
    <row r="13" spans="1:6" x14ac:dyDescent="0.25">
      <c r="A13" s="16" t="s">
        <v>22</v>
      </c>
      <c r="B13" s="20"/>
      <c r="C13" s="21">
        <f>C6-C12</f>
        <v>1900</v>
      </c>
      <c r="D13" s="19"/>
    </row>
    <row r="14" spans="1:6" x14ac:dyDescent="0.25">
      <c r="A14" s="16" t="s">
        <v>15</v>
      </c>
      <c r="B14" s="20"/>
      <c r="C14" s="21">
        <f>C5</f>
        <v>11500</v>
      </c>
      <c r="D14" s="19"/>
    </row>
    <row r="15" spans="1:6" x14ac:dyDescent="0.25">
      <c r="B15" s="20"/>
      <c r="C15" s="21"/>
      <c r="D15" s="19"/>
    </row>
    <row r="16" spans="1:6" x14ac:dyDescent="0.25">
      <c r="A16" s="29" t="s">
        <v>23</v>
      </c>
      <c r="B16" s="30"/>
      <c r="C16" s="22">
        <f>C14+C13</f>
        <v>13400</v>
      </c>
      <c r="D16" s="19"/>
    </row>
    <row r="17" spans="1:4" x14ac:dyDescent="0.25">
      <c r="B17" s="25"/>
      <c r="C17" s="26"/>
      <c r="D17" s="19"/>
    </row>
    <row r="18" spans="1:4" x14ac:dyDescent="0.25">
      <c r="A18" s="75" t="str">
        <f>E3</f>
        <v>ABUA</v>
      </c>
      <c r="B18" s="7"/>
      <c r="C18" s="31">
        <v>270</v>
      </c>
      <c r="D18" s="19"/>
    </row>
    <row r="19" spans="1:4" x14ac:dyDescent="0.25">
      <c r="A19" s="16" t="s">
        <v>74</v>
      </c>
      <c r="B19" s="6"/>
      <c r="C19" s="32">
        <f>C18*C16</f>
        <v>3618000</v>
      </c>
      <c r="D19" s="33"/>
    </row>
    <row r="20" spans="1:4" x14ac:dyDescent="0.25">
      <c r="A20" s="16" t="s">
        <v>24</v>
      </c>
      <c r="C20" s="34">
        <f>C19*90%</f>
        <v>3256200</v>
      </c>
      <c r="D20" s="19"/>
    </row>
    <row r="21" spans="1:4" x14ac:dyDescent="0.25">
      <c r="A21" s="16" t="s">
        <v>25</v>
      </c>
      <c r="C21" s="34">
        <f>C19*80%</f>
        <v>2894400</v>
      </c>
      <c r="D21" s="19"/>
    </row>
    <row r="22" spans="1:4" x14ac:dyDescent="0.25">
      <c r="A22" s="16"/>
      <c r="D22" s="35"/>
    </row>
    <row r="23" spans="1:4" x14ac:dyDescent="0.25">
      <c r="A23" s="36" t="s">
        <v>26</v>
      </c>
      <c r="B23" s="37"/>
      <c r="C23" s="38">
        <f>C4*C18</f>
        <v>675000</v>
      </c>
      <c r="D23"/>
    </row>
    <row r="24" spans="1:4" x14ac:dyDescent="0.25">
      <c r="A24" s="16" t="s">
        <v>27</v>
      </c>
      <c r="D24"/>
    </row>
    <row r="25" spans="1:4" x14ac:dyDescent="0.25">
      <c r="A25" s="39" t="s">
        <v>28</v>
      </c>
      <c r="B25" s="17"/>
      <c r="C25" s="34">
        <f>C19*0.025/12</f>
        <v>7537.5</v>
      </c>
      <c r="D25"/>
    </row>
    <row r="26" spans="1:4" x14ac:dyDescent="0.25">
      <c r="C26" s="34"/>
      <c r="D26"/>
    </row>
    <row r="27" spans="1:4" x14ac:dyDescent="0.25">
      <c r="C27" s="34"/>
      <c r="D27"/>
    </row>
    <row r="28" spans="1:4" x14ac:dyDescent="0.25">
      <c r="C28"/>
      <c r="D28"/>
    </row>
    <row r="29" spans="1:4" x14ac:dyDescent="0.25">
      <c r="C29"/>
      <c r="D29"/>
    </row>
    <row r="30" spans="1:4" x14ac:dyDescent="0.25">
      <c r="C30"/>
      <c r="D30"/>
    </row>
    <row r="31" spans="1:4" x14ac:dyDescent="0.25">
      <c r="C31"/>
      <c r="D31"/>
    </row>
    <row r="32" spans="1:4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I29" sqref="I2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269</v>
      </c>
      <c r="C2" s="4">
        <f t="shared" ref="C2:C16" si="1">B2*1.2</f>
        <v>322.8</v>
      </c>
      <c r="D2" s="4">
        <f t="shared" ref="D2:D16" si="2">C2*1.2</f>
        <v>387.36</v>
      </c>
      <c r="E2" s="5">
        <f t="shared" ref="E2:E16" si="3">R2</f>
        <v>5500000</v>
      </c>
      <c r="F2" s="4">
        <f t="shared" ref="F2:F15" si="4">ROUND((E2/B2),0)</f>
        <v>20446</v>
      </c>
      <c r="G2" s="4">
        <f t="shared" ref="G2:G15" si="5">ROUND((E2/C2),0)</f>
        <v>17038</v>
      </c>
      <c r="H2" s="4">
        <f t="shared" ref="H2:H15" si="6">ROUND((E2/D2),0)</f>
        <v>14199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269</v>
      </c>
      <c r="R2" s="2">
        <v>5500000</v>
      </c>
      <c r="S2" s="2"/>
    </row>
    <row r="3" spans="1:19" x14ac:dyDescent="0.25">
      <c r="A3" s="4">
        <v>2</v>
      </c>
      <c r="B3" s="4">
        <f t="shared" si="0"/>
        <v>225</v>
      </c>
      <c r="C3" s="4">
        <f t="shared" si="1"/>
        <v>270</v>
      </c>
      <c r="D3" s="4">
        <f t="shared" si="2"/>
        <v>324</v>
      </c>
      <c r="E3" s="5">
        <f t="shared" si="3"/>
        <v>4000000</v>
      </c>
      <c r="F3" s="4">
        <f t="shared" si="4"/>
        <v>17778</v>
      </c>
      <c r="G3" s="76">
        <f t="shared" si="5"/>
        <v>14815</v>
      </c>
      <c r="H3" s="76">
        <f t="shared" si="6"/>
        <v>12346</v>
      </c>
      <c r="I3" s="76">
        <f t="shared" si="7"/>
        <v>0</v>
      </c>
      <c r="J3" s="76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225</v>
      </c>
      <c r="R3" s="77">
        <v>4000000</v>
      </c>
      <c r="S3" s="2"/>
    </row>
    <row r="4" spans="1:19" x14ac:dyDescent="0.25">
      <c r="A4" s="4">
        <v>3</v>
      </c>
      <c r="B4" s="4">
        <f t="shared" si="0"/>
        <v>225</v>
      </c>
      <c r="C4" s="4">
        <f t="shared" si="1"/>
        <v>270</v>
      </c>
      <c r="D4" s="4">
        <f t="shared" si="2"/>
        <v>324</v>
      </c>
      <c r="E4" s="5">
        <f t="shared" si="3"/>
        <v>4200000</v>
      </c>
      <c r="F4" s="4">
        <f t="shared" si="4"/>
        <v>18667</v>
      </c>
      <c r="G4" s="76">
        <f t="shared" si="5"/>
        <v>15556</v>
      </c>
      <c r="H4" s="76">
        <f t="shared" si="6"/>
        <v>12963</v>
      </c>
      <c r="I4" s="76">
        <f t="shared" si="7"/>
        <v>0</v>
      </c>
      <c r="J4" s="76">
        <f t="shared" si="8"/>
        <v>0</v>
      </c>
      <c r="K4" s="7"/>
      <c r="L4" s="7"/>
      <c r="M4" s="7"/>
      <c r="N4" s="7"/>
      <c r="O4" s="7">
        <v>0</v>
      </c>
      <c r="P4" s="7">
        <f t="shared" si="9"/>
        <v>0</v>
      </c>
      <c r="Q4" s="7">
        <v>225</v>
      </c>
      <c r="R4" s="77">
        <v>4200000</v>
      </c>
      <c r="S4" s="2"/>
    </row>
    <row r="5" spans="1:19" x14ac:dyDescent="0.25">
      <c r="A5" s="4">
        <v>4</v>
      </c>
      <c r="B5" s="4">
        <f t="shared" si="0"/>
        <v>269</v>
      </c>
      <c r="C5" s="4">
        <f t="shared" si="1"/>
        <v>322.8</v>
      </c>
      <c r="D5" s="4">
        <f t="shared" si="2"/>
        <v>387.36</v>
      </c>
      <c r="E5" s="5">
        <f t="shared" si="3"/>
        <v>4000000</v>
      </c>
      <c r="F5" s="4">
        <f t="shared" si="4"/>
        <v>14870</v>
      </c>
      <c r="G5" s="76">
        <f t="shared" si="5"/>
        <v>12392</v>
      </c>
      <c r="H5" s="76">
        <f t="shared" si="6"/>
        <v>10326</v>
      </c>
      <c r="I5" s="76">
        <f t="shared" si="7"/>
        <v>0</v>
      </c>
      <c r="J5" s="76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269</v>
      </c>
      <c r="R5" s="77">
        <v>4000000</v>
      </c>
      <c r="S5" s="77" t="s">
        <v>87</v>
      </c>
    </row>
    <row r="6" spans="1:19" x14ac:dyDescent="0.25">
      <c r="A6" s="4">
        <v>5</v>
      </c>
      <c r="B6" s="4">
        <f t="shared" si="0"/>
        <v>269</v>
      </c>
      <c r="C6" s="4">
        <f t="shared" si="1"/>
        <v>322.8</v>
      </c>
      <c r="D6" s="4">
        <f t="shared" si="2"/>
        <v>387.36</v>
      </c>
      <c r="E6" s="5">
        <f t="shared" si="3"/>
        <v>3278500</v>
      </c>
      <c r="F6" s="4">
        <f t="shared" si="4"/>
        <v>12188</v>
      </c>
      <c r="G6" s="76">
        <f t="shared" si="5"/>
        <v>10156</v>
      </c>
      <c r="H6" s="76">
        <f t="shared" si="6"/>
        <v>8464</v>
      </c>
      <c r="I6" s="76">
        <f t="shared" si="7"/>
        <v>0</v>
      </c>
      <c r="J6" s="76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269</v>
      </c>
      <c r="R6" s="77">
        <v>3278500</v>
      </c>
      <c r="S6" s="77" t="s">
        <v>88</v>
      </c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ref="Q7:Q10" si="10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86</v>
      </c>
    </row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73"/>
    </row>
    <row r="27" spans="1:19" s="10" customFormat="1" x14ac:dyDescent="0.25">
      <c r="F27" s="56" t="s">
        <v>71</v>
      </c>
      <c r="G27" s="56">
        <v>280</v>
      </c>
    </row>
    <row r="28" spans="1:19" s="10" customFormat="1" x14ac:dyDescent="0.25">
      <c r="C28" s="71" t="s">
        <v>75</v>
      </c>
      <c r="D28" s="71" t="s">
        <v>85</v>
      </c>
      <c r="F28" s="56" t="s">
        <v>84</v>
      </c>
      <c r="G28" s="56">
        <v>225</v>
      </c>
    </row>
    <row r="29" spans="1:19" s="10" customFormat="1" x14ac:dyDescent="0.25">
      <c r="C29" s="71" t="s">
        <v>1</v>
      </c>
      <c r="D29" s="71">
        <v>1400000</v>
      </c>
      <c r="F29" s="56" t="s">
        <v>72</v>
      </c>
      <c r="G29" s="56">
        <v>270</v>
      </c>
      <c r="H29" s="10">
        <f>G29/G28</f>
        <v>1.2</v>
      </c>
    </row>
    <row r="30" spans="1:19" s="10" customFormat="1" x14ac:dyDescent="0.25">
      <c r="F30" s="56" t="s">
        <v>73</v>
      </c>
      <c r="G30" s="56">
        <v>11500</v>
      </c>
    </row>
    <row r="31" spans="1:19" s="10" customFormat="1" x14ac:dyDescent="0.25">
      <c r="C31" s="74"/>
      <c r="D31" s="74"/>
      <c r="F31" s="74" t="s">
        <v>74</v>
      </c>
      <c r="G31" s="74">
        <f>G29*G30</f>
        <v>3105000</v>
      </c>
      <c r="H31" s="10">
        <f>G31/D29</f>
        <v>2.217857142857143</v>
      </c>
    </row>
    <row r="32" spans="1:19" s="10" customFormat="1" x14ac:dyDescent="0.25">
      <c r="C32" s="74"/>
      <c r="D32" s="74"/>
      <c r="F32" s="74" t="s">
        <v>24</v>
      </c>
      <c r="G32" s="74">
        <f>G31*90%</f>
        <v>2794500</v>
      </c>
    </row>
    <row r="33" spans="3:7" s="10" customFormat="1" x14ac:dyDescent="0.25">
      <c r="C33" s="74"/>
      <c r="D33" s="74"/>
      <c r="F33" s="74" t="s">
        <v>25</v>
      </c>
      <c r="G33" s="74">
        <f>G31*80%</f>
        <v>2484000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2024-05-27T06:35:35Z</dcterms:modified>
</cp:coreProperties>
</file>