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Kandivali (East)\Pinki Tejas Parekh\"/>
    </mc:Choice>
  </mc:AlternateContent>
  <xr:revisionPtr revIDLastSave="0" documentId="13_ncr:1_{BC2EE54A-4A98-4549-AF3F-B62CA1BFA00F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14" i="4" l="1"/>
  <c r="C5" i="25" l="1"/>
  <c r="C4" i="25"/>
  <c r="C3" i="25"/>
  <c r="P2" i="4"/>
  <c r="Q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<sst xmlns="http://schemas.openxmlformats.org/spreadsheetml/2006/main" count="128" uniqueCount="87">
  <si>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</si>
  <si>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</si>
  <si>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</si>
  <si>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</si>
  <si>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</si>
  <si>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</si>
  <si>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</si>
  <si>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</si>
  <si>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</si>
  <si>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</si>
  <si>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</si>
  <si>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</si>
  <si>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</si>
  <si>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</si>
  <si>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</si>
  <si>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</si>
  <si>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</si>
  <si>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</si>
  <si>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</si>
  <si>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</si>
  <si>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</si>
  <si>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</si>
  <si>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</si>
  <si>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</si>
  <si>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</si>
  <si>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</si>
  <si>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</si>
  <si>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</si>
  <si>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</si>
  <si>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</si>
  <si>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</si>
  <si>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</si>
  <si>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</si>
  <si>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</si>
  <si>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</si>
  <si>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</si>
  <si>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</si>
  <si>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</si>
  <si>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</si>
  <si>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</si>
  <si>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</si>
  <si>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</si>
  <si>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</si>
  <si>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</si>
  <si>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</si>
  <si>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</si>
  <si>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</si>
  <si>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</si>
  <si>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</si>
  <si>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</si>
  <si>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</si>
  <si>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</si>
  <si>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</si>
  <si>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</si>
  <si>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</si>
  <si>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</si>
  <si>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</si>
  <si>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</si>
  <si>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</si>
  <si>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</si>
  <si>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</si>
  <si>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</si>
  <si>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</si>
  <si>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</si>
  <si>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</si>
  <si>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</si>
  <si>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</si>
  <si>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</si>
  <si>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</si>
  <si>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</si>
  <si>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</si>
  <si>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</si>
  <si>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</si>
  <si>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</si>
  <si>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</si>
  <si>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</si>
  <si>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</si>
  <si>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</si>
  <si>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</si>
  <si>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</si>
  <si>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</si>
  <si>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</si>
  <si>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</si>
  <si>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</si>
  <si>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BUA</t>
  </si>
  <si>
    <t>IGR-08.04.24</t>
  </si>
  <si>
    <t>IGR-18.04.23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</si>
</sst>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47</xdr:row>
      <xdr:rowOff>39318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542CD8-2C5F-496C-91D7-98137A40C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726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EBD12D-1AA1-4749-B224-D212FA31F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792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A5653D-FF1D-4F18-814D-804446310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8783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5948BE-B669-4C52-AE14-D66F81CF8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45DF22-1293-4D86-8BCA-DD459611E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FE8FC5-7A84-4ADD-9114-862D791C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240820.57499999998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270220.57499999995</v>
      </c>
      <c r="D9" s="62" t="s">
        <v>62</v>
      </c>
      <c r="E9" s="63">
        <f>C9/10.764</f>
        <v>25104.103957636562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1999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25</v>
      </c>
      <c r="D13" s="69">
        <f>D12-C13</f>
        <v>75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K6" sqref="K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16500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13800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25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35</v>
      </c>
      <c r="D8" s="26">
        <v>1999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37.5</v>
      </c>
      <c r="D10" s="26"/>
      <c r="F10" s="19"/>
    </row>
    <row r="11" spans="1:6" x14ac:dyDescent="0.25">
      <c r="A11" s="16"/>
      <c r="B11" s="27"/>
      <c r="C11" s="28">
        <f>C10%</f>
        <v>0.375</v>
      </c>
      <c r="D11" s="28"/>
      <c r="F11" s="19"/>
    </row>
    <row r="12" spans="1:6" x14ac:dyDescent="0.25">
      <c r="A12" s="16" t="s">
        <v>21</v>
      </c>
      <c r="B12" s="20"/>
      <c r="C12" s="21">
        <f>C6*C11</f>
        <v>1012.5</v>
      </c>
      <c r="D12" s="19"/>
    </row>
    <row r="13" spans="1:6" x14ac:dyDescent="0.25">
      <c r="A13" s="16" t="s">
        <v>22</v>
      </c>
      <c r="B13" s="20"/>
      <c r="C13" s="21">
        <f>C6-C12</f>
        <v>1687.5</v>
      </c>
      <c r="D13" s="19"/>
    </row>
    <row r="14" spans="1:6" x14ac:dyDescent="0.25">
      <c r="A14" s="16" t="s">
        <v>15</v>
      </c>
      <c r="B14" s="20"/>
      <c r="C14" s="21">
        <f>C5</f>
        <v>13800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15487.5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BUA</v>
      </c>
      <c r="B18" s="7"/>
      <c r="C18" s="31">
        <v>510</v>
      </c>
      <c r="D18" s="19"/>
    </row>
    <row r="19" spans="1:4" x14ac:dyDescent="0.25">
      <c r="A19" s="16" t="s">
        <v>74</v>
      </c>
      <c r="B19" s="6"/>
      <c r="C19" s="32">
        <f>C18*C16</f>
        <v>7898625</v>
      </c>
      <c r="D19" s="33"/>
    </row>
    <row r="20" spans="1:4" x14ac:dyDescent="0.25">
      <c r="A20" s="16" t="s">
        <v>24</v>
      </c>
      <c r="C20" s="34">
        <f>C19*90%</f>
        <v>7108762.5</v>
      </c>
      <c r="D20" s="19"/>
    </row>
    <row r="21" spans="1:4" x14ac:dyDescent="0.25">
      <c r="A21" s="16" t="s">
        <v>25</v>
      </c>
      <c r="C21" s="34">
        <f>C19*80%</f>
        <v>6318900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1377000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16455.46875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40"/>
  <sheetViews>
    <sheetView workbookViewId="0">
      <selection activeCell="H13" sqref="H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3" x14ac:dyDescent="0.25">
      <c r="A2" s="4">
        <v>1</v>
      </c>
      <c r="B2" s="4">
        <f t="shared" ref="B2:B16" si="0">Q2</f>
        <v>495</v>
      </c>
      <c r="C2" s="4">
        <f t="shared" ref="C2:C16" si="1">B2*1.2</f>
        <v>594</v>
      </c>
      <c r="D2" s="4">
        <f t="shared" ref="D2:D16" si="2">C2*1.2</f>
        <v>712.8</v>
      </c>
      <c r="E2" s="5">
        <f t="shared" ref="E2:E16" si="3">R2</f>
        <v>9000000</v>
      </c>
      <c r="F2" s="4">
        <f t="shared" ref="F2:F15" si="4">ROUND((E2/B2),0)</f>
        <v>18182</v>
      </c>
      <c r="G2" s="77">
        <f t="shared" ref="G2:G15" si="5">ROUND((E2/C2),0)</f>
        <v>15152</v>
      </c>
      <c r="H2" s="77">
        <f t="shared" ref="H2:H15" si="6">ROUND((E2/D2),0)</f>
        <v>12626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495</v>
      </c>
      <c r="R2" s="78">
        <v>9000000</v>
      </c>
      <c r="S2" s="2"/>
    </row>
    <row r="3" spans="1:23" x14ac:dyDescent="0.25">
      <c r="A3" s="4">
        <v>2</v>
      </c>
      <c r="B3" s="4">
        <f t="shared" si="0"/>
        <v>416.66666666666669</v>
      </c>
      <c r="C3" s="4">
        <f t="shared" si="1"/>
        <v>500</v>
      </c>
      <c r="D3" s="4">
        <f t="shared" si="2"/>
        <v>600</v>
      </c>
      <c r="E3" s="5">
        <f t="shared" si="3"/>
        <v>9500000</v>
      </c>
      <c r="F3" s="4">
        <f t="shared" si="4"/>
        <v>22800</v>
      </c>
      <c r="G3" s="4">
        <f t="shared" si="5"/>
        <v>19000</v>
      </c>
      <c r="H3" s="4">
        <f t="shared" si="6"/>
        <v>15833</v>
      </c>
      <c r="I3" s="4">
        <f t="shared" si="7"/>
        <v>0</v>
      </c>
      <c r="J3" s="4">
        <f t="shared" si="8"/>
        <v>0</v>
      </c>
      <c r="O3">
        <v>0</v>
      </c>
      <c r="P3">
        <v>500</v>
      </c>
      <c r="Q3">
        <f t="shared" ref="Q2:Q10" si="10">P3/1.2</f>
        <v>416.66666666666669</v>
      </c>
      <c r="R3" s="2">
        <v>9500000</v>
      </c>
      <c r="S3" s="2"/>
    </row>
    <row r="4" spans="1:23" x14ac:dyDescent="0.25">
      <c r="A4" s="4">
        <v>3</v>
      </c>
      <c r="B4" s="4">
        <f t="shared" si="0"/>
        <v>425</v>
      </c>
      <c r="C4" s="4">
        <f t="shared" si="1"/>
        <v>510</v>
      </c>
      <c r="D4" s="4">
        <f t="shared" si="2"/>
        <v>612</v>
      </c>
      <c r="E4" s="5">
        <f t="shared" si="3"/>
        <v>9500000</v>
      </c>
      <c r="F4" s="4">
        <f t="shared" si="4"/>
        <v>22353</v>
      </c>
      <c r="G4" s="4">
        <f t="shared" si="5"/>
        <v>18627</v>
      </c>
      <c r="H4" s="4">
        <f t="shared" si="6"/>
        <v>15523</v>
      </c>
      <c r="I4" s="4">
        <f t="shared" si="7"/>
        <v>0</v>
      </c>
      <c r="J4" s="4">
        <f t="shared" si="8"/>
        <v>0</v>
      </c>
      <c r="O4">
        <v>0</v>
      </c>
      <c r="P4">
        <v>510</v>
      </c>
      <c r="Q4">
        <f t="shared" si="10"/>
        <v>425</v>
      </c>
      <c r="R4" s="2">
        <v>9500000</v>
      </c>
      <c r="S4" s="2"/>
    </row>
    <row r="5" spans="1:23" x14ac:dyDescent="0.25">
      <c r="A5" s="4">
        <v>4</v>
      </c>
      <c r="B5" s="4">
        <f t="shared" si="0"/>
        <v>541.66666666666674</v>
      </c>
      <c r="C5" s="4">
        <f t="shared" si="1"/>
        <v>650.00000000000011</v>
      </c>
      <c r="D5" s="4">
        <f t="shared" si="2"/>
        <v>780.00000000000011</v>
      </c>
      <c r="E5" s="5">
        <f t="shared" si="3"/>
        <v>11000000</v>
      </c>
      <c r="F5" s="4">
        <f t="shared" si="4"/>
        <v>20308</v>
      </c>
      <c r="G5" s="77">
        <f t="shared" si="5"/>
        <v>16923</v>
      </c>
      <c r="H5" s="77">
        <f t="shared" si="6"/>
        <v>14103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v>650</v>
      </c>
      <c r="Q5" s="7">
        <f t="shared" si="10"/>
        <v>541.66666666666674</v>
      </c>
      <c r="R5" s="78">
        <v>11000000</v>
      </c>
      <c r="S5" s="2"/>
    </row>
    <row r="6" spans="1:23" x14ac:dyDescent="0.25">
      <c r="A6" s="4">
        <v>5</v>
      </c>
      <c r="B6" s="4">
        <f t="shared" si="0"/>
        <v>412.5</v>
      </c>
      <c r="C6" s="4">
        <f t="shared" si="1"/>
        <v>495</v>
      </c>
      <c r="D6" s="4">
        <f t="shared" si="2"/>
        <v>594</v>
      </c>
      <c r="E6" s="5">
        <f t="shared" si="3"/>
        <v>7500000</v>
      </c>
      <c r="F6" s="4">
        <f t="shared" si="4"/>
        <v>18182</v>
      </c>
      <c r="G6" s="77">
        <f t="shared" si="5"/>
        <v>15152</v>
      </c>
      <c r="H6" s="77">
        <f t="shared" si="6"/>
        <v>12626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v>495</v>
      </c>
      <c r="Q6" s="7">
        <f t="shared" si="10"/>
        <v>412.5</v>
      </c>
      <c r="R6" s="78">
        <v>7500000</v>
      </c>
      <c r="S6" s="78" t="s">
        <v>85</v>
      </c>
    </row>
    <row r="7" spans="1:23" x14ac:dyDescent="0.25">
      <c r="A7" s="4">
        <v>6</v>
      </c>
      <c r="B7" s="4">
        <f t="shared" si="0"/>
        <v>458.33333333333337</v>
      </c>
      <c r="C7" s="4">
        <f t="shared" si="1"/>
        <v>550</v>
      </c>
      <c r="D7" s="4">
        <f t="shared" si="2"/>
        <v>660</v>
      </c>
      <c r="E7" s="5">
        <f t="shared" si="3"/>
        <v>9000000</v>
      </c>
      <c r="F7" s="4">
        <f t="shared" si="4"/>
        <v>19636</v>
      </c>
      <c r="G7" s="77">
        <f t="shared" si="5"/>
        <v>16364</v>
      </c>
      <c r="H7" s="77">
        <f t="shared" si="6"/>
        <v>13636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v>550</v>
      </c>
      <c r="Q7" s="7">
        <f t="shared" si="10"/>
        <v>458.33333333333337</v>
      </c>
      <c r="R7" s="78">
        <v>9000000</v>
      </c>
      <c r="S7" s="78" t="s">
        <v>86</v>
      </c>
    </row>
    <row r="8" spans="1:23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23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23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23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23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  <c r="W12">
        <v>250</v>
      </c>
    </row>
    <row r="13" spans="1:23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  <c r="W13">
        <v>1900000</v>
      </c>
    </row>
    <row r="14" spans="1:23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  <c r="W14">
        <f>W13/W12</f>
        <v>7600</v>
      </c>
    </row>
    <row r="15" spans="1:23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23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75</v>
      </c>
      <c r="D28" s="71"/>
      <c r="F28" s="56" t="s">
        <v>71</v>
      </c>
      <c r="G28" s="56">
        <v>426</v>
      </c>
    </row>
    <row r="29" spans="1:19" s="10" customFormat="1" x14ac:dyDescent="0.25">
      <c r="C29" s="71" t="s">
        <v>1</v>
      </c>
      <c r="D29" s="71"/>
      <c r="F29" s="56" t="s">
        <v>72</v>
      </c>
      <c r="G29" s="56">
        <v>510</v>
      </c>
      <c r="H29" s="10">
        <f>G29/G28</f>
        <v>1.1971830985915493</v>
      </c>
    </row>
    <row r="30" spans="1:19" s="10" customFormat="1" x14ac:dyDescent="0.25">
      <c r="F30" s="56" t="s">
        <v>73</v>
      </c>
      <c r="G30" s="56"/>
    </row>
    <row r="31" spans="1:19" s="10" customFormat="1" x14ac:dyDescent="0.25">
      <c r="C31" s="74"/>
      <c r="D31" s="74"/>
      <c r="F31" s="74" t="s">
        <v>74</v>
      </c>
      <c r="G31" s="74">
        <f>G29*G30</f>
        <v>0</v>
      </c>
      <c r="H31" s="10" t="e">
        <f>G31/D29</f>
        <v>#DIV/0!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2024-05-23T05:21:27Z</dcterms:modified>
</cp:coreProperties>
</file>