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B6CA150-C5BB-487F-9AD6-A1B6778613ED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" i="1" l="1"/>
  <c r="F11" i="1"/>
  <c r="A37" i="1"/>
  <c r="A36" i="1"/>
  <c r="A35" i="1"/>
  <c r="F9" i="1"/>
  <c r="F8" i="1"/>
  <c r="F10" i="1" s="1"/>
  <c r="B10" i="1"/>
  <c r="G27" i="1"/>
  <c r="I30" i="1"/>
  <c r="I29" i="1"/>
  <c r="B20" i="1"/>
  <c r="C39" i="1"/>
  <c r="I33" i="1"/>
  <c r="H31" i="1"/>
  <c r="C40" i="1"/>
  <c r="F37" i="1"/>
  <c r="F41" i="1"/>
  <c r="G41" i="1" s="1"/>
  <c r="C41" i="1"/>
  <c r="F40" i="1"/>
  <c r="C38" i="1"/>
  <c r="F38" i="1"/>
  <c r="G38" i="1" s="1"/>
  <c r="B11" i="1"/>
  <c r="B8" i="1"/>
  <c r="B6" i="1"/>
  <c r="B5" i="1"/>
  <c r="B14" i="1" s="1"/>
  <c r="G37" i="1" l="1"/>
  <c r="G40" i="1"/>
  <c r="B12" i="1"/>
  <c r="B13" i="1" s="1"/>
  <c r="C37" i="1"/>
  <c r="C36" i="1"/>
  <c r="C35" i="1"/>
  <c r="B15" i="1" l="1"/>
  <c r="I31" i="1"/>
  <c r="B17" i="1" l="1"/>
  <c r="I27" i="1"/>
  <c r="I32" i="1"/>
  <c r="F27" i="1"/>
  <c r="B21" i="1" l="1"/>
  <c r="B18" i="1"/>
  <c r="B19" i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3" i="1"/>
  <c r="H28" i="1" l="1"/>
  <c r="H29" i="1"/>
  <c r="H30" i="1"/>
  <c r="G3" i="1" l="1"/>
</calcChain>
</file>

<file path=xl/sharedStrings.xml><?xml version="1.0" encoding="utf-8"?>
<sst xmlns="http://schemas.openxmlformats.org/spreadsheetml/2006/main" count="36" uniqueCount="34">
  <si>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</si>
  <si>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</si>
  <si>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</si>
  <si>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</si>
  <si>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</si>
  <si>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</si>
  <si>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</si>
  <si>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</si>
  <si>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</si>
  <si>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</si>
  <si>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</si>
  <si>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</si>
  <si>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</si>
  <si>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</si>
  <si>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</si>
  <si>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</si>
  <si>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</si>
  <si>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</si>
  <si>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</si>
  <si>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</si>
  <si>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</si>
  <si>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</si>
  <si>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</si>
  <si>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RV</t>
  </si>
  <si>
    <t>DV</t>
  </si>
  <si>
    <t>SBA</t>
  </si>
  <si>
    <t>Measurement Carpet</t>
  </si>
  <si>
    <t>Super Built up area</t>
  </si>
  <si>
    <t>Rate</t>
  </si>
  <si>
    <t>Fair Market Value</t>
  </si>
  <si>
    <t>Distress Value</t>
  </si>
  <si>
    <t>Reliazable Value</t>
  </si>
  <si>
    <t>Rental</t>
  </si>
  <si>
    <t xml:space="preserve">IV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</si>
</sst>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  <xf numFmtId="43" fontId="12" fillId="2" borderId="1" xfId="0" applyNumberFormat="1" applyFont="1" applyFill="1" applyBorder="1"/>
    <xf numFmtId="43" fontId="16" fillId="2" borderId="1" xfId="1" applyFont="1" applyFill="1" applyBorder="1"/>
    <xf numFmtId="0" fontId="12" fillId="2" borderId="1" xfId="0" applyFont="1" applyFill="1" applyBorder="1"/>
    <xf numFmtId="43" fontId="17" fillId="2" borderId="1" xfId="0" applyNumberFormat="1" applyFont="1" applyFill="1" applyBorder="1"/>
    <xf numFmtId="0" fontId="0" fillId="2" borderId="0" xfId="0" applyFill="1"/>
    <xf numFmtId="43" fontId="0" fillId="2" borderId="0" xfId="0" applyNumberForma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477423</xdr:colOff>
      <xdr:row>34</xdr:row>
      <xdr:rowOff>67588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694909-BE31-4918-A189-7832ABA5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02223" cy="6544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334528</xdr:colOff>
      <xdr:row>33</xdr:row>
      <xdr:rowOff>172351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85BC8-CE8E-4168-BF67-C51E8711A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59328" cy="6458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391686</xdr:colOff>
      <xdr:row>38</xdr:row>
      <xdr:rowOff>105800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B3DEED-5D87-485F-906A-BA754771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16486" cy="734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zoomScale="115" zoomScaleNormal="115" workbookViewId="0">
      <selection activeCell="G15" sqref="G1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10000</v>
      </c>
      <c r="C3" s="17"/>
      <c r="D3" s="10"/>
      <c r="E3">
        <v>2000</v>
      </c>
      <c r="F3" s="3">
        <v>2024</v>
      </c>
      <c r="G3" s="4">
        <f>F3-E3</f>
        <v>24</v>
      </c>
      <c r="L3" s="3"/>
      <c r="M3" s="4"/>
    </row>
    <row r="4" spans="1:17" ht="33" x14ac:dyDescent="0.3">
      <c r="A4" s="18" t="s">
        <v>1</v>
      </c>
      <c r="B4" s="26">
        <v>2500</v>
      </c>
      <c r="C4" s="17"/>
      <c r="D4" s="10"/>
      <c r="E4" s="37"/>
      <c r="F4" s="3"/>
      <c r="G4" s="4"/>
      <c r="H4" s="48"/>
      <c r="K4" s="32"/>
      <c r="L4" s="3"/>
      <c r="M4" s="4"/>
    </row>
    <row r="5" spans="1:17" ht="16.5" x14ac:dyDescent="0.3">
      <c r="A5" s="16" t="s">
        <v>2</v>
      </c>
      <c r="B5" s="26">
        <f>B3-B4</f>
        <v>7500</v>
      </c>
      <c r="C5" s="17"/>
      <c r="D5" s="10"/>
      <c r="E5" s="8" t="s">
        <v>22</v>
      </c>
      <c r="F5" s="8" t="s">
        <v>25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2500</v>
      </c>
      <c r="C6" s="17"/>
      <c r="D6" s="10"/>
      <c r="E6" s="49" t="s">
        <v>27</v>
      </c>
      <c r="F6" s="50">
        <v>310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24</v>
      </c>
      <c r="C7" s="20"/>
      <c r="D7" s="38"/>
      <c r="E7" s="51" t="s">
        <v>28</v>
      </c>
      <c r="F7" s="50">
        <v>9000</v>
      </c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36</v>
      </c>
      <c r="C8" s="20"/>
      <c r="D8" s="38"/>
      <c r="E8" s="49" t="s">
        <v>29</v>
      </c>
      <c r="F8" s="50">
        <f>F7*F6</f>
        <v>2790000</v>
      </c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49" t="s">
        <v>31</v>
      </c>
      <c r="F9" s="50">
        <f>F8*0.9</f>
        <v>2511000</v>
      </c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36</v>
      </c>
      <c r="C10" s="20"/>
      <c r="D10" s="38"/>
      <c r="E10" s="52" t="s">
        <v>30</v>
      </c>
      <c r="F10" s="50">
        <f>F8*0.8</f>
        <v>2232000</v>
      </c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0.36</v>
      </c>
      <c r="C11" s="34"/>
      <c r="D11" s="39"/>
      <c r="E11" s="53" t="s">
        <v>32</v>
      </c>
      <c r="F11" s="54">
        <f>F8*0.025/12</f>
        <v>5812.5</v>
      </c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900</v>
      </c>
      <c r="C12" s="21"/>
      <c r="D12" s="40"/>
      <c r="E12" s="53" t="s">
        <v>33</v>
      </c>
      <c r="F12" s="53">
        <f>F6*2500</f>
        <v>775000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1600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7500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9100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310</v>
      </c>
      <c r="C16" s="35"/>
      <c r="D16" s="8"/>
      <c r="E16" t="s">
        <v>26</v>
      </c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2821000</v>
      </c>
      <c r="C17" s="23"/>
      <c r="D17" s="10"/>
      <c r="E17">
        <v>197</v>
      </c>
      <c r="F17" s="33"/>
      <c r="G17" s="5"/>
      <c r="H17" s="6"/>
      <c r="M17" s="5"/>
      <c r="N17" s="6"/>
    </row>
    <row r="18" spans="1:14" ht="16.5" x14ac:dyDescent="0.3">
      <c r="A18" s="16" t="s">
        <v>23</v>
      </c>
      <c r="B18" s="23">
        <f>B17*0.9</f>
        <v>2538900</v>
      </c>
      <c r="C18" s="23"/>
      <c r="D18" s="10"/>
      <c r="E18" s="5"/>
      <c r="F18" s="33"/>
      <c r="G18" s="5"/>
      <c r="H18" s="6"/>
      <c r="M18" s="5"/>
      <c r="N18" s="6"/>
    </row>
    <row r="19" spans="1:14" ht="16.5" x14ac:dyDescent="0.3">
      <c r="A19" s="16" t="s">
        <v>24</v>
      </c>
      <c r="B19" s="23">
        <f>B17*0.8</f>
        <v>2256800</v>
      </c>
      <c r="C19" s="23"/>
      <c r="D19" s="10"/>
      <c r="E19" s="5"/>
      <c r="F19" s="33"/>
      <c r="G19" s="5"/>
      <c r="H19" s="6"/>
      <c r="M19" s="5"/>
      <c r="N19" s="6"/>
    </row>
    <row r="20" spans="1:14" ht="16.5" x14ac:dyDescent="0.3">
      <c r="A20" s="16" t="s">
        <v>12</v>
      </c>
      <c r="B20" s="24">
        <f>818*B4</f>
        <v>2045000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7052.5</v>
      </c>
      <c r="C21" s="36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575</v>
      </c>
      <c r="D27" s="8"/>
      <c r="E27" s="8">
        <v>6500000</v>
      </c>
      <c r="F27" s="10" t="e">
        <f t="shared" ref="F27:F33" si="0">E27/B27</f>
        <v>#DIV/0!</v>
      </c>
      <c r="G27" s="10">
        <f>E27/C27</f>
        <v>11304.347826086956</v>
      </c>
      <c r="H27" s="10"/>
      <c r="I27" s="8" t="e">
        <f>C27/B27</f>
        <v>#DIV/0!</v>
      </c>
      <c r="J27" s="15"/>
    </row>
    <row r="28" spans="1:14" ht="17.25" x14ac:dyDescent="0.3">
      <c r="B28" s="9">
        <v>410</v>
      </c>
      <c r="C28" s="8">
        <v>460</v>
      </c>
      <c r="D28" s="8"/>
      <c r="E28" s="8">
        <v>6200000</v>
      </c>
      <c r="F28" s="10">
        <f t="shared" si="0"/>
        <v>15121.951219512195</v>
      </c>
      <c r="G28" s="10">
        <f>E28/C28</f>
        <v>13478.260869565218</v>
      </c>
      <c r="H28" s="10" t="e">
        <f>E28/#REF!</f>
        <v>#REF!</v>
      </c>
      <c r="I28" s="8">
        <f>C28/B28</f>
        <v>1.1219512195121952</v>
      </c>
      <c r="J28" s="15"/>
    </row>
    <row r="29" spans="1:14" x14ac:dyDescent="0.25">
      <c r="B29" s="9"/>
      <c r="C29" s="8">
        <v>300</v>
      </c>
      <c r="D29" s="8"/>
      <c r="E29" s="10">
        <v>2800000</v>
      </c>
      <c r="F29" s="10" t="e">
        <f t="shared" si="0"/>
        <v>#DIV/0!</v>
      </c>
      <c r="G29" s="10">
        <f t="shared" ref="G29:G33" si="1">E29/C29</f>
        <v>9333.3333333333339</v>
      </c>
      <c r="H29" s="10" t="e">
        <f>E29/#REF!</f>
        <v>#REF!</v>
      </c>
      <c r="I29" s="8" t="e">
        <f>C29/B29</f>
        <v>#DIV/0!</v>
      </c>
      <c r="K29" s="6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C30/B30</f>
        <v>#DIV/0!</v>
      </c>
    </row>
    <row r="31" spans="1:14" x14ac:dyDescent="0.25">
      <c r="B31" s="9"/>
      <c r="C31" s="8"/>
      <c r="D31" s="8"/>
      <c r="E31" s="10"/>
      <c r="F31" s="10" t="e">
        <f t="shared" si="0"/>
        <v>#DIV/0!</v>
      </c>
      <c r="G31" s="10" t="e">
        <f t="shared" si="1"/>
        <v>#DIV/0!</v>
      </c>
      <c r="H31" s="10" t="e">
        <f>E31/D31</f>
        <v>#DIV/0!</v>
      </c>
      <c r="I31" s="8" t="e">
        <f>C31/B31</f>
        <v>#DIV/0!</v>
      </c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9" x14ac:dyDescent="0.25">
      <c r="B33" s="9"/>
      <c r="C33" s="8"/>
      <c r="D33" s="8"/>
      <c r="E33" s="8"/>
      <c r="F33" s="10" t="e">
        <f t="shared" si="0"/>
        <v>#DIV/0!</v>
      </c>
      <c r="G33" s="10" t="e">
        <f t="shared" si="1"/>
        <v>#DIV/0!</v>
      </c>
      <c r="H33" s="10" t="e">
        <f>E33/#REF!</f>
        <v>#REF!</v>
      </c>
      <c r="I33" s="8" t="e">
        <f>#REF!/B33</f>
        <v>#REF!</v>
      </c>
    </row>
    <row r="35" spans="1:9" x14ac:dyDescent="0.25">
      <c r="A35" s="8">
        <f>48.09*10.764</f>
        <v>517.64076</v>
      </c>
      <c r="B35" s="8">
        <v>4900000</v>
      </c>
      <c r="C35" s="8">
        <f t="shared" ref="C35:C41" si="2">B35/A35</f>
        <v>9466.0242752135673</v>
      </c>
      <c r="D35" s="8">
        <v>1188000</v>
      </c>
      <c r="E35" s="8">
        <v>30000</v>
      </c>
      <c r="F35" s="8">
        <f>E35+D35+B35</f>
        <v>6118000</v>
      </c>
      <c r="G35" s="8">
        <f>F35/A35</f>
        <v>11819.007452195225</v>
      </c>
      <c r="H35" s="6"/>
      <c r="I35" s="47"/>
    </row>
    <row r="36" spans="1:9" x14ac:dyDescent="0.25">
      <c r="A36" s="8">
        <f>39.85*10.764</f>
        <v>428.94540000000001</v>
      </c>
      <c r="B36" s="8">
        <v>4999000</v>
      </c>
      <c r="C36" s="8">
        <f t="shared" si="2"/>
        <v>11654.16390990555</v>
      </c>
      <c r="D36" s="8">
        <v>1070000</v>
      </c>
      <c r="E36" s="8">
        <v>30000</v>
      </c>
      <c r="F36" s="8">
        <f>E36+D36+B36</f>
        <v>6099000</v>
      </c>
      <c r="G36" s="8">
        <f>F36/A36</f>
        <v>14218.592855873963</v>
      </c>
      <c r="H36" s="6"/>
    </row>
    <row r="37" spans="1:9" x14ac:dyDescent="0.25">
      <c r="A37" s="8">
        <f>39*10.764</f>
        <v>419.79599999999999</v>
      </c>
      <c r="B37" s="8">
        <v>4000000</v>
      </c>
      <c r="C37" s="8">
        <f t="shared" si="2"/>
        <v>9528.4376220831073</v>
      </c>
      <c r="D37" s="8">
        <v>1218000</v>
      </c>
      <c r="E37" s="8">
        <v>30000</v>
      </c>
      <c r="F37" s="8">
        <f>E37+D37+B37</f>
        <v>5248000</v>
      </c>
      <c r="G37" s="8">
        <f>F37/A37</f>
        <v>12501.310160173036</v>
      </c>
    </row>
    <row r="38" spans="1:9" x14ac:dyDescent="0.25">
      <c r="A38" s="8"/>
      <c r="B38" s="8"/>
      <c r="C38" s="8" t="e">
        <f t="shared" si="2"/>
        <v>#DIV/0!</v>
      </c>
      <c r="D38" s="8">
        <v>1248000</v>
      </c>
      <c r="E38" s="8">
        <v>30000</v>
      </c>
      <c r="F38" s="8">
        <f>E38+D38+B38</f>
        <v>1278000</v>
      </c>
      <c r="G38" s="8" t="e">
        <f>F38/A38</f>
        <v>#DIV/0!</v>
      </c>
    </row>
    <row r="39" spans="1:9" ht="15.75" x14ac:dyDescent="0.25">
      <c r="A39" s="45"/>
      <c r="B39" s="8"/>
      <c r="C39" s="8" t="e">
        <f t="shared" si="2"/>
        <v>#DIV/0!</v>
      </c>
      <c r="D39" s="8"/>
      <c r="E39" s="8"/>
      <c r="F39" s="8"/>
      <c r="G39" s="8"/>
    </row>
    <row r="40" spans="1:9" ht="15.75" x14ac:dyDescent="0.25">
      <c r="A40" s="45"/>
      <c r="B40" s="8"/>
      <c r="C40" s="8" t="e">
        <f t="shared" si="2"/>
        <v>#DIV/0!</v>
      </c>
      <c r="D40" s="8">
        <v>1194000</v>
      </c>
      <c r="E40" s="8">
        <v>30000</v>
      </c>
      <c r="F40" s="8">
        <f>E40+D40+B40</f>
        <v>1224000</v>
      </c>
      <c r="G40" s="8" t="e">
        <f>F40/A40</f>
        <v>#DIV/0!</v>
      </c>
    </row>
    <row r="41" spans="1:9" ht="15.75" x14ac:dyDescent="0.25">
      <c r="A41" s="46"/>
      <c r="B41" s="9"/>
      <c r="C41" s="8" t="e">
        <f t="shared" si="2"/>
        <v>#DIV/0!</v>
      </c>
      <c r="D41" s="8">
        <v>1220500</v>
      </c>
      <c r="E41" s="8">
        <v>30000</v>
      </c>
      <c r="F41" s="8">
        <f>E41+D41+B41</f>
        <v>1250500</v>
      </c>
      <c r="G41" s="8" t="e">
        <f>F41/A41</f>
        <v>#DIV/0!</v>
      </c>
    </row>
    <row r="42" spans="1:9" ht="15.75" x14ac:dyDescent="0.25">
      <c r="A42" s="46"/>
      <c r="B42" s="9"/>
      <c r="C42" s="8"/>
      <c r="D42" s="8"/>
      <c r="E42" s="8"/>
      <c r="F42" s="8"/>
      <c r="G42" s="8"/>
    </row>
    <row r="43" spans="1:9" ht="15.75" x14ac:dyDescent="0.25">
      <c r="A43" s="28"/>
    </row>
    <row r="44" spans="1:9" ht="15.75" x14ac:dyDescent="0.25">
      <c r="A44" s="28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abSelected="1"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>
      <selection activeCell="L1" sqref="L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2024-05-24T06:15:24Z</dcterms:modified>
</cp:coreProperties>
</file>