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Raju Bilhad\"/>
    </mc:Choice>
  </mc:AlternateContent>
  <bookViews>
    <workbookView xWindow="0" yWindow="0" windowWidth="15360" windowHeight="7755"/>
  </bookViews>
  <sheets>
    <sheet name="Calculation" sheetId="1" r:id="rId1"/>
    <sheet name="Listing1" sheetId="6" r:id="rId2"/>
    <sheet name="Listing2" sheetId="3" r:id="rId3"/>
  </sheets>
  <calcPr calcId="152511"/>
</workbook>
</file>

<file path=xl/calcChain.xml><?xml version="1.0" encoding="utf-8"?>
<calcChain xmlns="http://schemas.openxmlformats.org/spreadsheetml/2006/main">
  <c r="J54" i="1" l="1"/>
  <c r="D19" i="6"/>
  <c r="D20" i="6" s="1"/>
  <c r="F26" i="3" l="1"/>
  <c r="K50" i="1" l="1"/>
  <c r="K49" i="1"/>
  <c r="F54" i="1" l="1"/>
  <c r="F53" i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C4" i="1"/>
  <c r="I7" i="1"/>
  <c r="C35" i="1" l="1"/>
  <c r="H12" i="1"/>
  <c r="H11" i="1"/>
  <c r="H10" i="1"/>
  <c r="H9" i="1"/>
  <c r="H8" i="1"/>
  <c r="I10" i="1" l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l="1"/>
  <c r="L27" i="1" s="1"/>
  <c r="C46" i="1" s="1"/>
  <c r="D44" i="1" s="1"/>
  <c r="C43" i="1"/>
  <c r="C44" i="1" s="1"/>
  <c r="C45" i="1" s="1"/>
  <c r="C36" i="1" l="1"/>
  <c r="C37" i="1" s="1"/>
  <c r="C38" i="1" s="1"/>
  <c r="C42" i="1" l="1"/>
  <c r="C39" i="1"/>
  <c r="C40" i="1" s="1"/>
  <c r="C41" i="1" s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<sst xmlns="http://schemas.openxmlformats.org/spreadsheetml/2006/main" count="27" uniqueCount="24">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</sst>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4" fontId="7" fillId="0" borderId="0" xfId="0" applyNumberFormat="1" applyFont="1" applyBorder="1" applyAlignment="1">
      <alignment horizontal="center" vertical="top"/>
    </xf>
    <xf numFmtId="1" fontId="0" fillId="0" borderId="0" xfId="0" applyNumberFormat="1"/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  <xf numFmtId="1" fontId="1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47626</xdr:rowOff>
    </xdr:from>
    <xdr:to>
      <xdr:col>9</xdr:col>
      <xdr:colOff>219075</xdr:colOff>
      <xdr:row>15</xdr:row>
      <xdr:rowOff>66676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6"/>
          <a:ext cx="5657850" cy="28765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4</xdr:row>
      <xdr:rowOff>27454</xdr:rowOff>
    </xdr:from>
    <xdr:to>
      <xdr:col>9</xdr:col>
      <xdr:colOff>115981</xdr:colOff>
      <xdr:row>22</xdr:row>
      <xdr:rowOff>17929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789454"/>
          <a:ext cx="5617509" cy="34194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3"/>
  <sheetViews>
    <sheetView tabSelected="1" zoomScale="115" zoomScaleNormal="115" workbookViewId="0">
      <pane xSplit="3" ySplit="5" topLeftCell="D36" activePane="bottomRight" state="frozen"/>
      <selection pane="topRight" activeCell="D1" sqref="D1"/>
      <selection pane="bottomLeft" activeCell="A6" sqref="A6"/>
      <selection pane="bottomRight" activeCell="G50" sqref="G50"/>
    </sheetView>
  </sheetViews>
  <sheetFormatPr defaultRowHeight="16.5" x14ac:dyDescent="0.3"/>
  <cols>
    <col min="1" max="1" width="9.140625" style="54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250</v>
      </c>
      <c r="E2" s="4"/>
      <c r="F2" s="4"/>
      <c r="G2" s="23"/>
      <c r="H2" s="1"/>
    </row>
    <row r="3" spans="1:15" x14ac:dyDescent="0.3">
      <c r="B3" s="22" t="s">
        <v>10</v>
      </c>
      <c r="C3" s="25">
        <v>13500</v>
      </c>
      <c r="D3" s="64"/>
      <c r="E3" s="24"/>
      <c r="F3" s="24"/>
      <c r="G3" s="13"/>
      <c r="H3" s="1"/>
    </row>
    <row r="4" spans="1:15" ht="24" customHeight="1" x14ac:dyDescent="0.3">
      <c r="B4" s="68" t="s">
        <v>21</v>
      </c>
      <c r="C4" s="65">
        <f>ROUND((C2*C3),0)</f>
        <v>3375000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 x14ac:dyDescent="0.35">
      <c r="B7" s="55" t="s">
        <v>23</v>
      </c>
      <c r="C7" s="58">
        <v>130.34</v>
      </c>
      <c r="D7" s="35">
        <v>2024</v>
      </c>
      <c r="E7" s="35">
        <v>2024</v>
      </c>
      <c r="F7" s="35">
        <v>60</v>
      </c>
      <c r="G7" s="53">
        <v>21500</v>
      </c>
      <c r="H7" s="62">
        <v>0</v>
      </c>
      <c r="I7" s="63">
        <f>IF(H7&gt;=5,90*H7/F7,0)</f>
        <v>0</v>
      </c>
      <c r="J7" s="64">
        <f t="shared" ref="J7:J12" si="0">G7/100*I7</f>
        <v>0</v>
      </c>
      <c r="K7" s="64">
        <f>ROUND((G7-J7),0)</f>
        <v>21500</v>
      </c>
      <c r="L7" s="64">
        <f>ROUND((K7*C7),0)</f>
        <v>2802310</v>
      </c>
      <c r="M7" s="64">
        <f>ROUND((C7*G7),0)</f>
        <v>2802310</v>
      </c>
    </row>
    <row r="8" spans="1:15" ht="17.25" hidden="1" thickBot="1" x14ac:dyDescent="0.35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 x14ac:dyDescent="0.35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 x14ac:dyDescent="0.35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 x14ac:dyDescent="0.35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 x14ac:dyDescent="0.35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 x14ac:dyDescent="0.35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 x14ac:dyDescent="0.35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 x14ac:dyDescent="0.35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 x14ac:dyDescent="0.35">
      <c r="A20" s="3"/>
      <c r="B20" s="51"/>
      <c r="C20" s="56">
        <v>0</v>
      </c>
      <c r="D20" s="35">
        <v>0</v>
      </c>
      <c r="E20" s="35">
        <v>2023</v>
      </c>
      <c r="F20" s="35">
        <v>50</v>
      </c>
      <c r="G20" s="53">
        <v>0</v>
      </c>
      <c r="H20" s="62">
        <f t="shared" si="11"/>
        <v>2023</v>
      </c>
      <c r="I20" s="63">
        <f t="shared" si="12"/>
        <v>3641.4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 x14ac:dyDescent="0.35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 x14ac:dyDescent="0.35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2802310</v>
      </c>
      <c r="M27" s="15">
        <f>SUM(M7:M26)</f>
        <v>2802310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2"/>
      <c r="K33" s="18"/>
      <c r="M33" s="70"/>
      <c r="N33" s="72"/>
      <c r="O33" s="71"/>
    </row>
    <row r="34" spans="2:15" x14ac:dyDescent="0.3">
      <c r="C34" s="7" t="s">
        <v>22</v>
      </c>
      <c r="D34" s="7"/>
      <c r="E34" s="82"/>
      <c r="F34" s="79"/>
      <c r="H34" s="12"/>
      <c r="J34" s="19"/>
      <c r="K34" s="6"/>
      <c r="L34" s="70"/>
      <c r="M34" s="72"/>
      <c r="N34" s="72"/>
    </row>
    <row r="35" spans="2:15" x14ac:dyDescent="0.3">
      <c r="B35" s="2" t="s">
        <v>16</v>
      </c>
      <c r="C35" s="65">
        <f>C4</f>
        <v>3375000</v>
      </c>
      <c r="D35" s="74"/>
      <c r="E35" s="17"/>
      <c r="F35" s="80"/>
      <c r="G35" s="17"/>
      <c r="H35" s="18"/>
      <c r="I35" s="16"/>
      <c r="J35" s="69"/>
      <c r="K35" s="17"/>
      <c r="L35" s="76"/>
      <c r="M35" s="72"/>
      <c r="N35" s="71"/>
    </row>
    <row r="36" spans="2:15" x14ac:dyDescent="0.3">
      <c r="B36" s="2" t="s">
        <v>17</v>
      </c>
      <c r="C36" s="65">
        <f>L27</f>
        <v>2802310</v>
      </c>
      <c r="D36" s="74"/>
      <c r="E36" s="17"/>
      <c r="F36" s="80"/>
      <c r="G36" s="17"/>
      <c r="H36" s="18"/>
      <c r="I36" s="16"/>
      <c r="K36" s="18"/>
    </row>
    <row r="37" spans="2:15" x14ac:dyDescent="0.3">
      <c r="B37" s="11" t="s">
        <v>12</v>
      </c>
      <c r="C37" s="65">
        <f>C35+C36</f>
        <v>6177310</v>
      </c>
      <c r="D37" s="30"/>
      <c r="E37" s="75"/>
      <c r="F37" s="28"/>
      <c r="G37" s="37"/>
      <c r="H37" s="66"/>
      <c r="I37" s="27"/>
      <c r="J37" s="37"/>
      <c r="K37" s="27"/>
      <c r="L37" s="37"/>
      <c r="M37" s="37"/>
      <c r="N37" s="37"/>
    </row>
    <row r="38" spans="2:15" ht="33" x14ac:dyDescent="0.3">
      <c r="B38" s="11" t="s">
        <v>13</v>
      </c>
      <c r="C38" s="65">
        <f>ROUND((C37*0.95),0)</f>
        <v>5868445</v>
      </c>
      <c r="D38" s="30"/>
      <c r="E38" s="81"/>
      <c r="F38" s="28"/>
      <c r="G38" s="37"/>
      <c r="H38" s="67"/>
      <c r="I38" s="28"/>
      <c r="J38" s="37"/>
      <c r="K38" s="27"/>
      <c r="L38" s="37"/>
      <c r="M38" s="37"/>
      <c r="N38" s="37"/>
    </row>
    <row r="39" spans="2:15" hidden="1" x14ac:dyDescent="0.3">
      <c r="B39" s="26" t="s">
        <v>11</v>
      </c>
      <c r="C39" s="65">
        <f>C37*0.8</f>
        <v>4941848</v>
      </c>
      <c r="D39" s="30"/>
      <c r="E39" s="27"/>
      <c r="F39" s="28"/>
      <c r="G39" s="37"/>
      <c r="H39" s="66"/>
      <c r="I39" s="27"/>
      <c r="J39" s="37"/>
      <c r="K39" s="27"/>
      <c r="L39" s="37"/>
      <c r="M39" s="37"/>
      <c r="N39" s="37"/>
    </row>
    <row r="40" spans="2:15" hidden="1" x14ac:dyDescent="0.3">
      <c r="B40" s="29"/>
      <c r="C40" s="65">
        <f>ROUNDUP(C39,0)</f>
        <v>4941848</v>
      </c>
      <c r="D40" s="18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 x14ac:dyDescent="0.3">
      <c r="B41" s="29"/>
      <c r="C41" s="65">
        <f>C40-C39</f>
        <v>0</v>
      </c>
      <c r="D41" s="30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 x14ac:dyDescent="0.3">
      <c r="B42" s="11" t="s">
        <v>14</v>
      </c>
      <c r="C42" s="65">
        <f>ROUND((C37*0.8),0)</f>
        <v>4941848</v>
      </c>
      <c r="D42" s="30"/>
      <c r="E42" s="27"/>
      <c r="F42" s="28"/>
      <c r="G42" s="37"/>
      <c r="H42" s="67"/>
      <c r="I42" s="27"/>
      <c r="J42" s="37"/>
      <c r="K42" s="27"/>
      <c r="L42" s="37"/>
      <c r="M42" s="37"/>
      <c r="N42" s="37"/>
    </row>
    <row r="43" spans="2:15" hidden="1" x14ac:dyDescent="0.3">
      <c r="B43" s="6" t="s">
        <v>11</v>
      </c>
      <c r="C43" s="65" t="e">
        <f>#REF!</f>
        <v>#REF!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 x14ac:dyDescent="0.3">
      <c r="B44" s="26"/>
      <c r="C44" s="65" t="e">
        <f>ROUNDUP(C43,0)</f>
        <v>#REF!</v>
      </c>
      <c r="D44" s="30">
        <f>C46*0.85</f>
        <v>2024668.9749999999</v>
      </c>
      <c r="E44" s="27"/>
      <c r="F44" s="37"/>
      <c r="G44" s="37"/>
      <c r="H44" s="67"/>
      <c r="I44" s="27"/>
      <c r="J44" s="37"/>
      <c r="K44" s="27"/>
      <c r="L44" s="37"/>
      <c r="M44" s="37"/>
      <c r="N44" s="37"/>
    </row>
    <row r="45" spans="2:15" hidden="1" x14ac:dyDescent="0.3">
      <c r="B45" s="26"/>
      <c r="C45" s="65" t="e">
        <f>C44-C43</f>
        <v>#REF!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 x14ac:dyDescent="0.3">
      <c r="B46" s="11" t="s">
        <v>18</v>
      </c>
      <c r="C46" s="65">
        <f>L27*0.85</f>
        <v>2381963.5</v>
      </c>
      <c r="D46" s="73"/>
      <c r="E46" s="27"/>
      <c r="F46" s="37"/>
      <c r="G46" s="37"/>
      <c r="H46" s="67"/>
      <c r="I46" s="27"/>
      <c r="J46" s="78"/>
      <c r="K46" s="27"/>
      <c r="L46" s="37"/>
      <c r="M46" s="39"/>
      <c r="N46" s="37"/>
    </row>
    <row r="47" spans="2:15" x14ac:dyDescent="0.3">
      <c r="E47" s="27"/>
      <c r="F47" s="37"/>
      <c r="G47" s="37"/>
      <c r="H47" s="37"/>
      <c r="I47" s="27"/>
      <c r="J47" s="37"/>
      <c r="K47" s="27"/>
      <c r="L47" s="37"/>
      <c r="M47" s="39"/>
      <c r="N47" s="37"/>
    </row>
    <row r="48" spans="2:15" x14ac:dyDescent="0.3">
      <c r="E48" s="27"/>
      <c r="F48" s="37"/>
      <c r="G48" s="37"/>
      <c r="H48" s="38"/>
      <c r="I48" s="27"/>
      <c r="J48" s="37"/>
      <c r="K48" s="27"/>
      <c r="L48" s="37"/>
      <c r="M48" s="39"/>
      <c r="N48" s="37"/>
    </row>
    <row r="49" spans="5:14" x14ac:dyDescent="0.3">
      <c r="E49" s="27"/>
      <c r="F49" s="37"/>
      <c r="G49" s="37"/>
      <c r="H49" s="37"/>
      <c r="I49" s="27"/>
      <c r="J49" s="37">
        <v>2200</v>
      </c>
      <c r="K49" s="40">
        <f>J49*10.764</f>
        <v>23680.799999999999</v>
      </c>
      <c r="L49" s="37"/>
      <c r="M49" s="39"/>
      <c r="N49" s="37"/>
    </row>
    <row r="50" spans="5:14" x14ac:dyDescent="0.3">
      <c r="E50" s="78"/>
      <c r="F50" s="37"/>
      <c r="G50" s="37"/>
      <c r="H50" s="37"/>
      <c r="I50" s="27"/>
      <c r="J50" s="37">
        <v>3000</v>
      </c>
      <c r="K50" s="40">
        <f>J50*10.764</f>
        <v>32291.999999999996</v>
      </c>
      <c r="L50" s="37"/>
      <c r="M50" s="39"/>
      <c r="N50" s="37"/>
    </row>
    <row r="51" spans="5:14" x14ac:dyDescent="0.3">
      <c r="E51" s="27"/>
      <c r="F51" s="37"/>
      <c r="G51" s="37"/>
      <c r="H51" s="38"/>
      <c r="I51" s="27"/>
      <c r="J51" s="37"/>
      <c r="K51" s="40"/>
      <c r="L51" s="37"/>
      <c r="M51" s="39"/>
      <c r="N51" s="37"/>
    </row>
    <row r="52" spans="5:14" x14ac:dyDescent="0.3">
      <c r="E52" s="27"/>
      <c r="F52" s="37"/>
      <c r="G52" s="37"/>
      <c r="H52" s="37"/>
      <c r="I52" s="27"/>
      <c r="J52" s="37">
        <v>130.81700000000001</v>
      </c>
      <c r="K52" s="40"/>
      <c r="L52" s="37"/>
      <c r="M52" s="39"/>
      <c r="N52" s="37"/>
    </row>
    <row r="53" spans="5:14" x14ac:dyDescent="0.3">
      <c r="E53" s="27">
        <v>2500</v>
      </c>
      <c r="F53" s="78">
        <f>E53*10.764</f>
        <v>26910</v>
      </c>
      <c r="G53" s="37"/>
      <c r="H53" s="37"/>
      <c r="I53" s="27"/>
      <c r="J53" s="37">
        <v>124.202</v>
      </c>
      <c r="K53" s="40"/>
      <c r="L53" s="37"/>
      <c r="M53" s="39"/>
      <c r="N53" s="37"/>
    </row>
    <row r="54" spans="5:14" x14ac:dyDescent="0.3">
      <c r="E54" s="27">
        <v>2600</v>
      </c>
      <c r="F54" s="78">
        <f>E54*10.764</f>
        <v>27986.399999999998</v>
      </c>
      <c r="G54" s="37"/>
      <c r="H54" s="37"/>
      <c r="I54" s="27"/>
      <c r="J54" s="37">
        <f>SUM(J52:J53)</f>
        <v>255.01900000000001</v>
      </c>
      <c r="K54" s="40"/>
      <c r="L54" s="37"/>
      <c r="M54" s="39"/>
      <c r="N54" s="37"/>
    </row>
    <row r="55" spans="5:14" x14ac:dyDescent="0.3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5:14" x14ac:dyDescent="0.3">
      <c r="E56" s="27"/>
      <c r="F56" s="37"/>
      <c r="G56" s="37"/>
      <c r="H56" s="37"/>
      <c r="I56" s="27"/>
      <c r="J56" s="37"/>
      <c r="K56" s="27"/>
      <c r="L56" s="37"/>
      <c r="M56" s="37"/>
      <c r="N56" s="37"/>
    </row>
    <row r="57" spans="5:14" x14ac:dyDescent="0.3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5:14" x14ac:dyDescent="0.3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5:14" x14ac:dyDescent="0.3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5:14" x14ac:dyDescent="0.3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5:14" x14ac:dyDescent="0.3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5:14" x14ac:dyDescent="0.3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5:14" x14ac:dyDescent="0.3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5:14" x14ac:dyDescent="0.3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 x14ac:dyDescent="0.3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 x14ac:dyDescent="0.3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 x14ac:dyDescent="0.3">
      <c r="E67" s="27"/>
      <c r="F67" s="41"/>
      <c r="G67" s="41"/>
      <c r="H67" s="41"/>
      <c r="I67" s="42"/>
      <c r="J67" s="37"/>
      <c r="K67" s="27"/>
      <c r="L67" s="37"/>
      <c r="M67" s="37"/>
      <c r="N67" s="37"/>
    </row>
    <row r="68" spans="5:14" x14ac:dyDescent="0.3">
      <c r="E68" s="27"/>
      <c r="F68" s="39"/>
      <c r="G68" s="27"/>
      <c r="H68" s="39"/>
      <c r="I68" s="27"/>
      <c r="J68" s="37"/>
      <c r="K68" s="27"/>
      <c r="L68" s="37"/>
      <c r="M68" s="37"/>
      <c r="N68" s="37"/>
    </row>
    <row r="69" spans="5:14" x14ac:dyDescent="0.3">
      <c r="E69" s="27"/>
      <c r="F69" s="39"/>
      <c r="G69" s="39"/>
      <c r="H69" s="43"/>
      <c r="I69" s="27"/>
      <c r="J69" s="37"/>
      <c r="K69" s="27"/>
      <c r="L69" s="37"/>
      <c r="M69" s="37"/>
      <c r="N69" s="37"/>
    </row>
    <row r="70" spans="5:14" x14ac:dyDescent="0.3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5:14" x14ac:dyDescent="0.3">
      <c r="E71" s="27"/>
      <c r="F71" s="39"/>
      <c r="G71" s="44"/>
      <c r="H71" s="39"/>
      <c r="I71" s="27"/>
      <c r="J71" s="37"/>
      <c r="K71" s="27"/>
      <c r="L71" s="37"/>
      <c r="M71" s="37"/>
      <c r="N71" s="37"/>
    </row>
    <row r="72" spans="5:14" x14ac:dyDescent="0.3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5:14" x14ac:dyDescent="0.3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 x14ac:dyDescent="0.3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 x14ac:dyDescent="0.3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 x14ac:dyDescent="0.3">
      <c r="E78" s="27"/>
      <c r="F78" s="37"/>
      <c r="G78" s="37"/>
      <c r="H78" s="37"/>
      <c r="I78" s="27"/>
      <c r="J78" s="37"/>
      <c r="K78" s="27"/>
      <c r="L78" s="37"/>
      <c r="M78" s="37"/>
      <c r="N78" s="37"/>
    </row>
    <row r="79" spans="5:14" x14ac:dyDescent="0.3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 x14ac:dyDescent="0.3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 x14ac:dyDescent="0.3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F183" s="37"/>
      <c r="G183" s="37"/>
      <c r="H183" s="37"/>
      <c r="I183" s="27"/>
      <c r="J183" s="37"/>
      <c r="K183" s="27"/>
      <c r="L183" s="37"/>
      <c r="M183" s="37"/>
      <c r="N183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7:D20"/>
  <sheetViews>
    <sheetView zoomScaleNormal="100" workbookViewId="0">
      <selection activeCell="H18" sqref="H18"/>
    </sheetView>
  </sheetViews>
  <sheetFormatPr defaultRowHeight="15" x14ac:dyDescent="0.25"/>
  <sheetData>
    <row r="17" spans="4:4" x14ac:dyDescent="0.25">
      <c r="D17">
        <v>700000</v>
      </c>
    </row>
    <row r="18" spans="4:4" x14ac:dyDescent="0.25">
      <c r="D18">
        <v>49</v>
      </c>
    </row>
    <row r="19" spans="4:4" x14ac:dyDescent="0.25">
      <c r="D19" s="77">
        <f>D17/D18</f>
        <v>14285.714285714286</v>
      </c>
    </row>
    <row r="20" spans="4:4" x14ac:dyDescent="0.25">
      <c r="D20" s="77">
        <f>D19/9</f>
        <v>1587.3015873015875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4:F26"/>
  <sheetViews>
    <sheetView topLeftCell="A5" zoomScale="85" zoomScaleNormal="85" workbookViewId="0">
      <selection activeCell="I28" sqref="I28"/>
    </sheetView>
  </sheetViews>
  <sheetFormatPr defaultRowHeight="15" x14ac:dyDescent="0.25"/>
  <cols>
    <col min="4" max="4" width="14.5703125" customWidth="1"/>
  </cols>
  <sheetData>
    <row r="24" spans="4:6" x14ac:dyDescent="0.25">
      <c r="F24">
        <v>5000000</v>
      </c>
    </row>
    <row r="25" spans="4:6" x14ac:dyDescent="0.25">
      <c r="F25">
        <v>3000</v>
      </c>
    </row>
    <row r="26" spans="4:6" x14ac:dyDescent="0.25">
      <c r="D26" s="77"/>
      <c r="F26" s="83">
        <f>F24/F25</f>
        <v>1666.6666666666667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Listing1</vt:lpstr>
      <vt:lpstr>Listing2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2024-05-21T09:42:27Z</dcterms:modified>
</cp:coreProperties>
</file>