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Vishal Verma\"/>
    </mc:Choice>
  </mc:AlternateContent>
  <xr:revisionPtr revIDLastSave="0" documentId="13_ncr:1_{EFEE2F5B-6109-47F7-A3CD-32E4C7D7F89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2" i="4"/>
  <c r="Q8" i="4"/>
  <c r="I27" i="4"/>
  <c r="Q2" i="4"/>
  <c r="H42" i="4"/>
  <c r="I42" i="4"/>
  <c r="H38" i="4"/>
  <c r="H39" i="4"/>
  <c r="H40" i="4"/>
  <c r="H41" i="4"/>
  <c r="H37" i="4"/>
  <c r="G37" i="4"/>
  <c r="C5" i="25" l="1"/>
  <c r="C4" i="25"/>
  <c r="C3" i="25"/>
  <c r="P2" i="4"/>
  <c r="P3" i="4"/>
  <c r="B3" i="4" s="1"/>
  <c r="D3" i="4" s="1"/>
  <c r="P4" i="4"/>
  <c r="P5" i="4"/>
  <c r="P6" i="4"/>
  <c r="B6" i="4"/>
  <c r="P7" i="4"/>
  <c r="B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2" i="25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<sst xmlns="http://schemas.openxmlformats.org/spreadsheetml/2006/main" count="135" uniqueCount="92">
  <si>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</si>
  <si>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</si>
  <si>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</si>
  <si>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</si>
  <si>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</si>
  <si>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</si>
  <si>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</si>
  <si>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</si>
  <si>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</si>
  <si>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</si>
  <si>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</si>
  <si>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</si>
  <si>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</si>
  <si>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</si>
  <si>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</si>
  <si>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</si>
  <si>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</si>
  <si>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</si>
  <si>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</si>
  <si>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</si>
  <si>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</si>
  <si>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</si>
  <si>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</si>
  <si>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</si>
  <si>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</si>
  <si>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</si>
  <si>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</si>
  <si>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</si>
  <si>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</si>
  <si>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</si>
  <si>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</si>
  <si>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</si>
  <si>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</si>
  <si>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</si>
  <si>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</si>
  <si>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</si>
  <si>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</si>
  <si>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</si>
  <si>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</si>
  <si>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</si>
  <si>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</si>
  <si>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</si>
  <si>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</si>
  <si>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</si>
  <si>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</si>
  <si>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</si>
  <si>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</si>
  <si>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</si>
  <si>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</si>
  <si>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</si>
  <si>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</si>
  <si>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</si>
  <si>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</si>
  <si>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</si>
  <si>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</si>
  <si>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</si>
  <si>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</si>
  <si>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</si>
  <si>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</si>
  <si>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</si>
  <si>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</si>
  <si>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</si>
  <si>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</si>
  <si>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</si>
  <si>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</si>
  <si>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</si>
  <si>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</si>
  <si>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</si>
  <si>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</si>
  <si>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</si>
  <si>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</si>
  <si>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</si>
  <si>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</si>
  <si>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</si>
  <si>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</si>
  <si>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</si>
  <si>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</si>
  <si>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</si>
  <si>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</si>
  <si>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</si>
  <si>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</si>
  <si>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</si>
  <si>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</si>
  <si>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</si>
  <si>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04.07.2019</t>
  </si>
  <si>
    <t>CB BUA</t>
  </si>
  <si>
    <t>ENCL BALC BUA</t>
  </si>
  <si>
    <t>FB BUA</t>
  </si>
  <si>
    <t>TERR BUA</t>
  </si>
  <si>
    <t>MCA</t>
  </si>
  <si>
    <t>BUA</t>
  </si>
  <si>
    <t>IGR-29.03.23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</si>
</sst>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0" fillId="2" borderId="0" xfId="0" applyNumberFormat="1" applyFill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257DC-D99B-4C1D-A191-7B6DED02C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21DE4D-C384-4D4D-9DC4-2C7EB71A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183383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FBBA8-A815-4041-BCA7-FE3AA3843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52183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211962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3A8F28-0C9B-414C-8446-E452E891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80762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250067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5B7C2-00F2-42CB-9A68-D2D81B317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18867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202435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DB35C-315B-4E3A-A881-92BB2F39C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878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AAA947-2D1C-4C92-8DEF-2819E8E25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305039.39499999996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334439.39499999996</v>
      </c>
      <c r="D9" s="62" t="s">
        <v>62</v>
      </c>
      <c r="E9" s="63">
        <f>C9/10.764</f>
        <v>31070.177907840949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2019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5</v>
      </c>
      <c r="D13" s="69">
        <f>D12-C13</f>
        <v>95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J13" sqref="J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75</v>
      </c>
      <c r="E3" s="6" t="s">
        <v>71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17500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5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55</v>
      </c>
      <c r="D8" s="26">
        <v>2019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7.5</v>
      </c>
      <c r="D10" s="26"/>
      <c r="F10" s="19"/>
    </row>
    <row r="11" spans="1:6" x14ac:dyDescent="0.25">
      <c r="A11" s="16"/>
      <c r="B11" s="27"/>
      <c r="C11" s="28">
        <f>C10%</f>
        <v>7.4999999999999997E-2</v>
      </c>
      <c r="D11" s="28"/>
      <c r="F11" s="19"/>
    </row>
    <row r="12" spans="1:6" x14ac:dyDescent="0.25">
      <c r="A12" s="16" t="s">
        <v>21</v>
      </c>
      <c r="B12" s="20"/>
      <c r="C12" s="21">
        <f>C6*C11</f>
        <v>187.5</v>
      </c>
      <c r="D12" s="19"/>
    </row>
    <row r="13" spans="1:6" x14ac:dyDescent="0.25">
      <c r="A13" s="16" t="s">
        <v>22</v>
      </c>
      <c r="B13" s="20"/>
      <c r="C13" s="21">
        <f>C6-C12</f>
        <v>2312.5</v>
      </c>
      <c r="D13" s="19"/>
    </row>
    <row r="14" spans="1:6" x14ac:dyDescent="0.25">
      <c r="A14" s="16" t="s">
        <v>15</v>
      </c>
      <c r="B14" s="20"/>
      <c r="C14" s="21">
        <f>C5</f>
        <v>17500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19812.5</v>
      </c>
      <c r="D16" s="19"/>
    </row>
    <row r="17" spans="1:4" x14ac:dyDescent="0.25">
      <c r="B17" s="25"/>
      <c r="C17" s="26"/>
      <c r="D17" s="19"/>
    </row>
    <row r="18" spans="1:4" x14ac:dyDescent="0.25">
      <c r="A18" s="75" t="s">
        <v>90</v>
      </c>
      <c r="B18" s="7"/>
      <c r="C18" s="31">
        <v>842</v>
      </c>
      <c r="D18" s="19"/>
    </row>
    <row r="19" spans="1:4" x14ac:dyDescent="0.25">
      <c r="A19" s="16" t="s">
        <v>73</v>
      </c>
      <c r="B19" s="6"/>
      <c r="C19" s="32">
        <f>C18*C16</f>
        <v>16682125</v>
      </c>
      <c r="D19" s="33"/>
    </row>
    <row r="20" spans="1:4" x14ac:dyDescent="0.25">
      <c r="A20" s="16" t="s">
        <v>24</v>
      </c>
      <c r="C20" s="34">
        <f>C19*90%</f>
        <v>15013912.5</v>
      </c>
      <c r="D20" s="19"/>
    </row>
    <row r="21" spans="1:4" x14ac:dyDescent="0.25">
      <c r="A21" s="16" t="s">
        <v>25</v>
      </c>
      <c r="C21" s="34">
        <f>C19*80%</f>
        <v>13345700</v>
      </c>
      <c r="D21" s="33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2105000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34754.427083333336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tabSelected="1" topLeftCell="B1" workbookViewId="0">
      <selection activeCell="G6" sqref="G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486.31751999999994</v>
      </c>
      <c r="C2" s="4">
        <f>B2*1.1</f>
        <v>534.94927199999995</v>
      </c>
      <c r="D2" s="4">
        <f t="shared" ref="D2:D16" si="1">C2*1.2</f>
        <v>641.93912639999996</v>
      </c>
      <c r="E2" s="5">
        <f t="shared" ref="E2:E16" si="2">R2</f>
        <v>14300000</v>
      </c>
      <c r="F2" s="4">
        <f t="shared" ref="F2:F15" si="3">ROUND((E2/B2),0)</f>
        <v>29405</v>
      </c>
      <c r="G2" s="4">
        <f t="shared" ref="G2:G15" si="4">ROUND((E2/C2),0)</f>
        <v>26732</v>
      </c>
      <c r="H2" s="4">
        <f t="shared" ref="H2:H15" si="5">ROUND((E2/D2),0)</f>
        <v>22276</v>
      </c>
      <c r="I2" s="4">
        <f t="shared" ref="I2:I15" si="6">T2</f>
        <v>0</v>
      </c>
      <c r="J2" s="4">
        <f t="shared" ref="J2:J15" si="7">U2</f>
        <v>0</v>
      </c>
      <c r="O2">
        <v>0</v>
      </c>
      <c r="P2">
        <f t="shared" ref="P2:P10" si="8">O2/1.2</f>
        <v>0</v>
      </c>
      <c r="Q2">
        <f>45.18*10.764</f>
        <v>486.31751999999994</v>
      </c>
      <c r="R2" s="2">
        <v>14300000</v>
      </c>
      <c r="S2" s="2" t="s">
        <v>91</v>
      </c>
    </row>
    <row r="3" spans="1:19" x14ac:dyDescent="0.25">
      <c r="A3" s="4">
        <v>2</v>
      </c>
      <c r="B3" s="4">
        <f t="shared" si="0"/>
        <v>720</v>
      </c>
      <c r="C3" s="4">
        <f t="shared" ref="C3:C7" si="9">B3*1.1</f>
        <v>792.00000000000011</v>
      </c>
      <c r="D3" s="4">
        <f t="shared" si="1"/>
        <v>950.40000000000009</v>
      </c>
      <c r="E3" s="5">
        <f t="shared" si="2"/>
        <v>18000000</v>
      </c>
      <c r="F3" s="4">
        <f t="shared" si="3"/>
        <v>25000</v>
      </c>
      <c r="G3" s="78">
        <f t="shared" si="4"/>
        <v>22727</v>
      </c>
      <c r="H3" s="78">
        <f t="shared" si="5"/>
        <v>18939</v>
      </c>
      <c r="I3" s="78">
        <f t="shared" si="6"/>
        <v>0</v>
      </c>
      <c r="J3" s="78">
        <f t="shared" si="7"/>
        <v>0</v>
      </c>
      <c r="K3" s="7"/>
      <c r="L3" s="7"/>
      <c r="M3" s="7"/>
      <c r="N3" s="7"/>
      <c r="O3" s="7">
        <v>0</v>
      </c>
      <c r="P3" s="7">
        <f t="shared" si="8"/>
        <v>0</v>
      </c>
      <c r="Q3" s="7">
        <v>720</v>
      </c>
      <c r="R3" s="79">
        <v>18000000</v>
      </c>
      <c r="S3" s="2"/>
    </row>
    <row r="4" spans="1:19" x14ac:dyDescent="0.25">
      <c r="A4" s="4">
        <v>3</v>
      </c>
      <c r="B4" s="4">
        <f t="shared" si="0"/>
        <v>810</v>
      </c>
      <c r="C4" s="4">
        <f t="shared" si="9"/>
        <v>891.00000000000011</v>
      </c>
      <c r="D4" s="4">
        <f t="shared" si="1"/>
        <v>1069.2</v>
      </c>
      <c r="E4" s="5">
        <f t="shared" si="2"/>
        <v>17000000</v>
      </c>
      <c r="F4" s="4">
        <f t="shared" si="3"/>
        <v>20988</v>
      </c>
      <c r="G4" s="78">
        <f t="shared" si="4"/>
        <v>19080</v>
      </c>
      <c r="H4" s="78">
        <f t="shared" si="5"/>
        <v>15900</v>
      </c>
      <c r="I4" s="78">
        <f t="shared" si="6"/>
        <v>0</v>
      </c>
      <c r="J4" s="78">
        <f t="shared" si="7"/>
        <v>0</v>
      </c>
      <c r="K4" s="7"/>
      <c r="L4" s="7"/>
      <c r="M4" s="7"/>
      <c r="N4" s="7"/>
      <c r="O4" s="7">
        <v>0</v>
      </c>
      <c r="P4" s="7">
        <f t="shared" si="8"/>
        <v>0</v>
      </c>
      <c r="Q4" s="7">
        <v>810</v>
      </c>
      <c r="R4" s="79">
        <v>17000000</v>
      </c>
      <c r="S4" s="2"/>
    </row>
    <row r="5" spans="1:19" x14ac:dyDescent="0.25">
      <c r="A5" s="4">
        <v>4</v>
      </c>
      <c r="B5" s="4">
        <f t="shared" si="0"/>
        <v>806</v>
      </c>
      <c r="C5" s="4">
        <f t="shared" si="9"/>
        <v>886.6</v>
      </c>
      <c r="D5" s="4">
        <f t="shared" si="1"/>
        <v>1063.92</v>
      </c>
      <c r="E5" s="5">
        <f t="shared" si="2"/>
        <v>17500000</v>
      </c>
      <c r="F5" s="4">
        <f t="shared" si="3"/>
        <v>21712</v>
      </c>
      <c r="G5" s="78">
        <f t="shared" si="4"/>
        <v>19738</v>
      </c>
      <c r="H5" s="78">
        <f t="shared" si="5"/>
        <v>16449</v>
      </c>
      <c r="I5" s="78">
        <f t="shared" si="6"/>
        <v>0</v>
      </c>
      <c r="J5" s="78">
        <f t="shared" si="7"/>
        <v>0</v>
      </c>
      <c r="K5" s="7"/>
      <c r="L5" s="7"/>
      <c r="M5" s="7"/>
      <c r="N5" s="7"/>
      <c r="O5" s="7">
        <v>0</v>
      </c>
      <c r="P5" s="7">
        <f t="shared" si="8"/>
        <v>0</v>
      </c>
      <c r="Q5" s="7">
        <v>806</v>
      </c>
      <c r="R5" s="79">
        <v>17500000</v>
      </c>
      <c r="S5" s="2"/>
    </row>
    <row r="6" spans="1:19" x14ac:dyDescent="0.25">
      <c r="A6" s="4">
        <v>5</v>
      </c>
      <c r="B6" s="4">
        <f t="shared" si="0"/>
        <v>806</v>
      </c>
      <c r="C6" s="4">
        <f t="shared" si="9"/>
        <v>886.6</v>
      </c>
      <c r="D6" s="4">
        <f t="shared" si="1"/>
        <v>1063.92</v>
      </c>
      <c r="E6" s="5">
        <f t="shared" si="2"/>
        <v>18000000</v>
      </c>
      <c r="F6" s="4">
        <f t="shared" si="3"/>
        <v>22333</v>
      </c>
      <c r="G6" s="78">
        <f t="shared" si="4"/>
        <v>20302</v>
      </c>
      <c r="H6" s="78">
        <f t="shared" si="5"/>
        <v>16919</v>
      </c>
      <c r="I6" s="78">
        <f t="shared" si="6"/>
        <v>0</v>
      </c>
      <c r="J6" s="78">
        <f t="shared" si="7"/>
        <v>0</v>
      </c>
      <c r="K6" s="7"/>
      <c r="L6" s="7"/>
      <c r="M6" s="7"/>
      <c r="N6" s="7"/>
      <c r="O6" s="7">
        <v>0</v>
      </c>
      <c r="P6" s="7">
        <f t="shared" si="8"/>
        <v>0</v>
      </c>
      <c r="Q6" s="7">
        <v>806</v>
      </c>
      <c r="R6" s="79">
        <v>18000000</v>
      </c>
      <c r="S6" s="2"/>
    </row>
    <row r="7" spans="1:19" x14ac:dyDescent="0.25">
      <c r="A7" s="4">
        <v>6</v>
      </c>
      <c r="B7" s="4">
        <f t="shared" si="0"/>
        <v>745</v>
      </c>
      <c r="C7" s="4">
        <f t="shared" si="9"/>
        <v>819.50000000000011</v>
      </c>
      <c r="D7" s="4">
        <f t="shared" si="1"/>
        <v>983.40000000000009</v>
      </c>
      <c r="E7" s="5">
        <f t="shared" si="2"/>
        <v>18000000</v>
      </c>
      <c r="F7" s="4">
        <f t="shared" si="3"/>
        <v>24161</v>
      </c>
      <c r="G7" s="4">
        <f t="shared" si="4"/>
        <v>21965</v>
      </c>
      <c r="H7" s="4">
        <f t="shared" si="5"/>
        <v>18304</v>
      </c>
      <c r="I7" s="4">
        <f t="shared" si="6"/>
        <v>0</v>
      </c>
      <c r="J7" s="4">
        <f t="shared" si="7"/>
        <v>0</v>
      </c>
      <c r="O7">
        <v>0</v>
      </c>
      <c r="P7">
        <f t="shared" si="8"/>
        <v>0</v>
      </c>
      <c r="Q7">
        <v>745</v>
      </c>
      <c r="R7" s="2">
        <v>18000000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ref="C8:C16" si="10">B8*1.2</f>
        <v>0</v>
      </c>
      <c r="D8" s="4">
        <f t="shared" si="1"/>
        <v>0</v>
      </c>
      <c r="E8" s="5">
        <f t="shared" si="2"/>
        <v>0</v>
      </c>
      <c r="F8" s="4" t="e">
        <f t="shared" si="3"/>
        <v>#DIV/0!</v>
      </c>
      <c r="G8" s="4" t="e">
        <f t="shared" si="4"/>
        <v>#DIV/0!</v>
      </c>
      <c r="H8" s="4" t="e">
        <f t="shared" si="5"/>
        <v>#DIV/0!</v>
      </c>
      <c r="I8" s="4">
        <f t="shared" si="6"/>
        <v>0</v>
      </c>
      <c r="J8" s="4">
        <f t="shared" si="7"/>
        <v>0</v>
      </c>
      <c r="O8">
        <v>0</v>
      </c>
      <c r="P8">
        <f t="shared" si="8"/>
        <v>0</v>
      </c>
      <c r="Q8">
        <f t="shared" ref="Q8:Q10" si="11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0"/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0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0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0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0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0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0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0"/>
        <v>0</v>
      </c>
      <c r="D16" s="4">
        <f t="shared" si="1"/>
        <v>0</v>
      </c>
      <c r="E16" s="5">
        <f t="shared" si="2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89</v>
      </c>
      <c r="G27" s="56">
        <v>749</v>
      </c>
      <c r="H27" s="10">
        <v>23000</v>
      </c>
      <c r="I27" s="10">
        <f>G27*H27</f>
        <v>17227000</v>
      </c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486</v>
      </c>
    </row>
    <row r="29" spans="1:19" s="10" customFormat="1" x14ac:dyDescent="0.25">
      <c r="C29" s="71" t="s">
        <v>1</v>
      </c>
      <c r="D29" s="71">
        <v>12360000</v>
      </c>
      <c r="F29" s="56" t="s">
        <v>71</v>
      </c>
      <c r="G29" s="56">
        <v>842</v>
      </c>
      <c r="H29" s="10">
        <f>G29/G28</f>
        <v>1.7325102880658436</v>
      </c>
    </row>
    <row r="30" spans="1:19" s="10" customFormat="1" x14ac:dyDescent="0.25">
      <c r="F30" s="56" t="s">
        <v>72</v>
      </c>
      <c r="G30" s="56">
        <v>19800</v>
      </c>
    </row>
    <row r="31" spans="1:19" s="10" customFormat="1" x14ac:dyDescent="0.25">
      <c r="C31" s="74"/>
      <c r="D31" s="74"/>
      <c r="F31" s="74" t="s">
        <v>73</v>
      </c>
      <c r="G31" s="74">
        <f>G29*G30</f>
        <v>16671600</v>
      </c>
      <c r="H31" s="10">
        <f>G31/D29</f>
        <v>1.3488349514563107</v>
      </c>
    </row>
    <row r="32" spans="1:19" s="10" customFormat="1" x14ac:dyDescent="0.25">
      <c r="C32" s="74"/>
      <c r="D32" s="74"/>
      <c r="F32" s="74" t="s">
        <v>24</v>
      </c>
      <c r="G32" s="74">
        <f>G31*90%</f>
        <v>15004440</v>
      </c>
    </row>
    <row r="33" spans="3:9" s="10" customFormat="1" x14ac:dyDescent="0.25">
      <c r="C33" s="74"/>
      <c r="D33" s="74"/>
      <c r="F33" s="74" t="s">
        <v>25</v>
      </c>
      <c r="G33" s="74">
        <f>G31*80%</f>
        <v>13337280</v>
      </c>
    </row>
    <row r="34" spans="3:9" s="10" customFormat="1" x14ac:dyDescent="0.25">
      <c r="C34" s="74"/>
      <c r="D34" s="74"/>
    </row>
    <row r="35" spans="3:9" s="10" customFormat="1" x14ac:dyDescent="0.25">
      <c r="C35" s="74"/>
      <c r="D35" s="74"/>
    </row>
    <row r="36" spans="3:9" s="10" customFormat="1" x14ac:dyDescent="0.25"/>
    <row r="37" spans="3:9" s="10" customFormat="1" x14ac:dyDescent="0.25">
      <c r="F37" s="71" t="s">
        <v>83</v>
      </c>
      <c r="G37" s="71">
        <f>45.18</f>
        <v>45.18</v>
      </c>
      <c r="H37" s="71">
        <f>G37*10.764</f>
        <v>486.31751999999994</v>
      </c>
      <c r="I37" s="71">
        <v>535</v>
      </c>
    </row>
    <row r="38" spans="3:9" s="10" customFormat="1" x14ac:dyDescent="0.25">
      <c r="F38" s="71" t="s">
        <v>85</v>
      </c>
      <c r="G38" s="71">
        <v>2.25</v>
      </c>
      <c r="H38" s="71">
        <f t="shared" ref="H38:H41" si="49">G38*10.764</f>
        <v>24.218999999999998</v>
      </c>
      <c r="I38" s="71">
        <v>24</v>
      </c>
    </row>
    <row r="39" spans="3:9" s="10" customFormat="1" x14ac:dyDescent="0.25">
      <c r="F39" s="71" t="s">
        <v>86</v>
      </c>
      <c r="G39" s="71">
        <v>12.4</v>
      </c>
      <c r="H39" s="71">
        <f t="shared" si="49"/>
        <v>133.4736</v>
      </c>
      <c r="I39" s="71">
        <v>133</v>
      </c>
    </row>
    <row r="40" spans="3:9" s="10" customFormat="1" x14ac:dyDescent="0.25">
      <c r="F40" s="71" t="s">
        <v>87</v>
      </c>
      <c r="G40" s="71">
        <v>4.28</v>
      </c>
      <c r="H40" s="71">
        <f t="shared" si="49"/>
        <v>46.069920000000003</v>
      </c>
      <c r="I40" s="71">
        <v>46</v>
      </c>
    </row>
    <row r="41" spans="3:9" x14ac:dyDescent="0.25">
      <c r="F41" s="71" t="s">
        <v>88</v>
      </c>
      <c r="G41" s="71">
        <v>9.64</v>
      </c>
      <c r="H41" s="71">
        <f t="shared" si="49"/>
        <v>103.76496</v>
      </c>
      <c r="I41" s="71">
        <v>104</v>
      </c>
    </row>
    <row r="42" spans="3:9" x14ac:dyDescent="0.25">
      <c r="F42" s="7"/>
      <c r="G42" s="7"/>
      <c r="H42" s="77">
        <f>SUM(H37:H41)</f>
        <v>793.84499999999991</v>
      </c>
      <c r="I42" s="77">
        <f>SUM(I37:I41)</f>
        <v>842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2024-05-24T08:58:44Z</dcterms:modified>
</cp:coreProperties>
</file>