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rivate\Lloyd's Register Industrial Services (I) Limited\Race Course Tower - Vadodra\31.05.2024\"/>
    </mc:Choice>
  </mc:AlternateContent>
  <xr:revisionPtr revIDLastSave="0" documentId="13_ncr:1_{34C49F67-B24D-4017-B55D-44B24689BB1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</sheets>
  <definedNames>
    <definedName name="phone" localSheetId="0">'20-20'!$F$43</definedName>
  </definedNames>
  <calcPr calcId="191029"/>
</workbook>
</file>

<file path=xl/calcChain.xml><?xml version="1.0" encoding="utf-8"?>
<calcChain xmlns="http://schemas.openxmlformats.org/spreadsheetml/2006/main">
  <c r="Y26" i="4" l="1"/>
  <c r="Y27" i="4" s="1"/>
  <c r="R27" i="4" l="1"/>
  <c r="S27" i="4" s="1"/>
  <c r="S25" i="4"/>
  <c r="J25" i="4" l="1"/>
  <c r="F30" i="4" l="1"/>
  <c r="I27" i="4" l="1"/>
  <c r="J27" i="4" s="1"/>
  <c r="F26" i="4"/>
  <c r="F27" i="4" s="1"/>
  <c r="P10" i="4"/>
  <c r="P9" i="4"/>
  <c r="P8" i="4"/>
  <c r="P7" i="4"/>
  <c r="P6" i="4"/>
  <c r="P5" i="4"/>
  <c r="P4" i="4"/>
  <c r="P3" i="4"/>
  <c r="Q3" i="4" s="1"/>
  <c r="P2" i="4"/>
  <c r="Q2" i="4" s="1"/>
  <c r="P11" i="4" l="1"/>
  <c r="Q11" i="4" s="1"/>
  <c r="P13" i="4" l="1"/>
  <c r="P12" i="4"/>
  <c r="C21" i="4" l="1"/>
  <c r="P20" i="4" l="1"/>
  <c r="Q20" i="4" s="1"/>
  <c r="J20" i="4"/>
  <c r="I20" i="4"/>
  <c r="E20" i="4"/>
  <c r="A20" i="4"/>
  <c r="P19" i="4"/>
  <c r="Q19" i="4" s="1"/>
  <c r="J19" i="4"/>
  <c r="I19" i="4"/>
  <c r="E19" i="4"/>
  <c r="A19" i="4"/>
  <c r="P18" i="4"/>
  <c r="Q18" i="4" s="1"/>
  <c r="J18" i="4"/>
  <c r="I18" i="4"/>
  <c r="E18" i="4"/>
  <c r="A18" i="4"/>
  <c r="P17" i="4"/>
  <c r="J17" i="4"/>
  <c r="I17" i="4"/>
  <c r="E17" i="4"/>
  <c r="A17" i="4"/>
  <c r="P16" i="4"/>
  <c r="J16" i="4"/>
  <c r="I16" i="4"/>
  <c r="E16" i="4"/>
  <c r="A16" i="4"/>
  <c r="P15" i="4"/>
  <c r="J15" i="4"/>
  <c r="I15" i="4"/>
  <c r="E15" i="4"/>
  <c r="A15" i="4"/>
  <c r="P14" i="4"/>
  <c r="J14" i="4"/>
  <c r="I14" i="4"/>
  <c r="E14" i="4"/>
  <c r="A14" i="4"/>
  <c r="J13" i="4"/>
  <c r="I13" i="4"/>
  <c r="E13" i="4"/>
  <c r="A13" i="4"/>
  <c r="B12" i="4"/>
  <c r="C12" i="4" s="1"/>
  <c r="J12" i="4"/>
  <c r="I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C8" i="4" s="1"/>
  <c r="J8" i="4"/>
  <c r="I8" i="4"/>
  <c r="E8" i="4"/>
  <c r="A8" i="4"/>
  <c r="B7" i="4"/>
  <c r="C7" i="4" s="1"/>
  <c r="J7" i="4"/>
  <c r="I7" i="4"/>
  <c r="E7" i="4"/>
  <c r="A7" i="4"/>
  <c r="B6" i="4"/>
  <c r="C6" i="4" s="1"/>
  <c r="J6" i="4"/>
  <c r="I6" i="4"/>
  <c r="E6" i="4"/>
  <c r="A6" i="4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B2" i="4"/>
  <c r="C2" i="4" s="1"/>
  <c r="J2" i="4"/>
  <c r="I2" i="4"/>
  <c r="E2" i="4"/>
  <c r="A2" i="4"/>
  <c r="B13" i="4" l="1"/>
  <c r="C13" i="4" s="1"/>
  <c r="B15" i="4"/>
  <c r="C15" i="4" s="1"/>
  <c r="B17" i="4"/>
  <c r="B19" i="4"/>
  <c r="B14" i="4"/>
  <c r="C14" i="4" s="1"/>
  <c r="B16" i="4"/>
  <c r="B18" i="4"/>
  <c r="B20" i="4"/>
  <c r="G3" i="4"/>
  <c r="G5" i="4"/>
  <c r="G9" i="4"/>
  <c r="G2" i="4"/>
  <c r="G6" i="4"/>
  <c r="G10" i="4"/>
  <c r="F2" i="4"/>
  <c r="F3" i="4"/>
  <c r="F4" i="4"/>
  <c r="G4" i="4"/>
  <c r="F5" i="4"/>
  <c r="F6" i="4"/>
  <c r="F7" i="4"/>
  <c r="G7" i="4"/>
  <c r="F8" i="4"/>
  <c r="G8" i="4"/>
  <c r="F9" i="4"/>
  <c r="F10" i="4"/>
  <c r="F11" i="4"/>
  <c r="G11" i="4"/>
  <c r="F12" i="4"/>
  <c r="G12" i="4"/>
  <c r="C20" i="4" l="1"/>
  <c r="G20" i="4" s="1"/>
  <c r="F20" i="4"/>
  <c r="C16" i="4"/>
  <c r="G16" i="4" s="1"/>
  <c r="F16" i="4"/>
  <c r="C19" i="4"/>
  <c r="G19" i="4" s="1"/>
  <c r="F19" i="4"/>
  <c r="G15" i="4"/>
  <c r="F15" i="4"/>
  <c r="C18" i="4"/>
  <c r="G18" i="4" s="1"/>
  <c r="F18" i="4"/>
  <c r="G14" i="4"/>
  <c r="F14" i="4"/>
  <c r="C17" i="4"/>
  <c r="G17" i="4" s="1"/>
  <c r="F17" i="4"/>
  <c r="G13" i="4"/>
  <c r="F13" i="4"/>
  <c r="D6" i="4"/>
  <c r="H6" i="4" s="1"/>
  <c r="D4" i="4"/>
  <c r="H4" i="4" s="1"/>
  <c r="D2" i="4"/>
  <c r="H2" i="4" s="1"/>
  <c r="D7" i="4"/>
  <c r="H7" i="4" s="1"/>
  <c r="D5" i="4"/>
  <c r="H5" i="4" s="1"/>
  <c r="D3" i="4"/>
  <c r="H3" i="4" s="1"/>
  <c r="D20" i="4"/>
  <c r="H20" i="4" s="1"/>
  <c r="D18" i="4"/>
  <c r="H18" i="4" s="1"/>
  <c r="D14" i="4"/>
  <c r="H14" i="4" s="1"/>
  <c r="D12" i="4"/>
  <c r="H12" i="4" s="1"/>
  <c r="D10" i="4"/>
  <c r="H10" i="4" s="1"/>
  <c r="D8" i="4"/>
  <c r="H8" i="4" s="1"/>
  <c r="D19" i="4"/>
  <c r="H19" i="4" s="1"/>
  <c r="D17" i="4"/>
  <c r="H17" i="4" s="1"/>
  <c r="D15" i="4"/>
  <c r="H15" i="4" s="1"/>
  <c r="D13" i="4"/>
  <c r="H13" i="4" s="1"/>
  <c r="D11" i="4"/>
  <c r="D9" i="4"/>
  <c r="H9" i="4" s="1"/>
  <c r="D16" i="4" l="1"/>
  <c r="H16" i="4" s="1"/>
</calcChain>
</file>

<file path=xl/sharedStrings.xml><?xml version="1.0" encoding="utf-8"?>
<sst xmlns="http://schemas.openxmlformats.org/spreadsheetml/2006/main" count="58" uniqueCount="36">
  <si>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</si>
  <si>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</si>
  <si>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</si>
  <si>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</si>
  <si>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</si>
  <si>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</si>
  <si>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</si>
  <si>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</si>
  <si>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</si>
  <si>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market value</t>
  </si>
  <si>
    <t>shree arihant</t>
  </si>
  <si>
    <t>Built up area (20%)</t>
  </si>
  <si>
    <t>Saleable area (20 + 20%)</t>
  </si>
  <si>
    <t>Rate on Saleable area (20 + 20%)</t>
  </si>
  <si>
    <t>fmv</t>
  </si>
  <si>
    <t>Rate on Built up  area (30%)</t>
  </si>
  <si>
    <t>Office No. 206/207, reace course tower, vadodara</t>
  </si>
  <si>
    <t>previous report - 2020</t>
  </si>
  <si>
    <t>sbua</t>
  </si>
  <si>
    <t>rate</t>
  </si>
  <si>
    <t>race course cirlce</t>
  </si>
  <si>
    <t>yoc - 1990 - revious report</t>
  </si>
  <si>
    <t>ca</t>
  </si>
  <si>
    <t>lift problem</t>
  </si>
  <si>
    <t>no parking</t>
  </si>
  <si>
    <t>old building</t>
  </si>
  <si>
    <t>average condition</t>
  </si>
  <si>
    <t>5000/-</t>
  </si>
  <si>
    <t>Rao Estate Agency
Race Course Road, Vadodara - 390007</t>
  </si>
  <si>
    <t>93774 78024</t>
  </si>
  <si>
    <t>rakesh valer- 25,00,000</t>
  </si>
  <si>
    <t>previous report - 2023</t>
  </si>
  <si>
    <t>previous report - 2024</t>
  </si>
  <si>
    <t>31.05.2024</t>
  </si>
  <si>
    <t>Meeting as on 05.06.2024 with Mr. Prashant</t>
  </si>
  <si>
    <t>rate discuouted by 10%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</si>
</sst>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3" borderId="0" xfId="0" applyFont="1" applyFill="1"/>
    <xf numFmtId="0" fontId="1" fillId="0" borderId="0" xfId="0" applyFont="1" applyFill="1"/>
    <xf numFmtId="0" fontId="0" fillId="2" borderId="0" xfId="0" applyFill="1"/>
    <xf numFmtId="0" fontId="1" fillId="2" borderId="0" xfId="0" applyFont="1" applyFill="1"/>
    <xf numFmtId="0" fontId="1" fillId="3" borderId="0" xfId="0" applyFont="1" applyFill="1" applyAlignment="1">
      <alignment wrapText="1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 wrapText="1"/>
    </xf>
    <xf numFmtId="0" fontId="3" fillId="0" borderId="0" xfId="0" applyFont="1"/>
    <xf numFmtId="0" fontId="3" fillId="2" borderId="0" xfId="0" applyFont="1" applyFill="1"/>
    <xf numFmtId="0" fontId="4" fillId="2" borderId="0" xfId="0" applyFont="1" applyFill="1"/>
    <xf numFmtId="0" fontId="0" fillId="2" borderId="0" xfId="0" applyFill="1" applyAlignment="1">
      <alignment horizontal="center"/>
    </xf>
    <xf numFmtId="43" fontId="0" fillId="2" borderId="0" xfId="1" applyFont="1" applyFill="1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608077</xdr:colOff>
      <xdr:row>39</xdr:row>
      <xdr:rowOff>151486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0477" cy="73142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24</xdr:col>
      <xdr:colOff>78082</xdr:colOff>
      <xdr:row>44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C00805-2780-4A11-8BAC-57113015C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13489282" cy="79925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24</xdr:col>
      <xdr:colOff>287662</xdr:colOff>
      <xdr:row>39</xdr:row>
      <xdr:rowOff>48615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15FAF0-BE09-47B7-8B91-272EF0731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3698862" cy="709711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106236</xdr:colOff>
      <xdr:row>43</xdr:row>
      <xdr:rowOff>172617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8196EE-DBEC-4487-84DF-D1551B852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69436" cy="836411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449099</xdr:colOff>
      <xdr:row>42</xdr:row>
      <xdr:rowOff>77327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F137A0-5BDA-49AE-B5A6-3765FDFD5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202699" cy="807832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344394</xdr:colOff>
      <xdr:row>43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31CEC3-DC0A-49B9-9A53-67F2B2228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707594" cy="825932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182447</xdr:colOff>
      <xdr:row>41</xdr:row>
      <xdr:rowOff>134459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4B19BE-0BBF-42A5-874C-5A1E64F48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545647" cy="7944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25</xdr:row>
      <xdr:rowOff>152400</xdr:rowOff>
    </xdr:from>
    <xdr:to>
      <xdr:col>20</xdr:col>
      <xdr:colOff>179452</xdr:colOff>
      <xdr:row>64</xdr:row>
      <xdr:rowOff>37186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4914900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19</xdr:col>
      <xdr:colOff>608077</xdr:colOff>
      <xdr:row>39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95250</xdr:rowOff>
    </xdr:from>
    <xdr:to>
      <xdr:col>19</xdr:col>
      <xdr:colOff>608077</xdr:colOff>
      <xdr:row>65</xdr:row>
      <xdr:rowOff>170536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238750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19</xdr:col>
      <xdr:colOff>608077</xdr:colOff>
      <xdr:row>40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1000"/>
          <a:ext cx="12190477" cy="73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608077</xdr:colOff>
      <xdr:row>41</xdr:row>
      <xdr:rowOff>27661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608077</xdr:colOff>
      <xdr:row>39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608077</xdr:colOff>
      <xdr:row>39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608077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0477" cy="73142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608077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0477" cy="73142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608077</xdr:colOff>
      <xdr:row>38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0477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7"/>
  <sheetViews>
    <sheetView tabSelected="1" topLeftCell="B1" workbookViewId="0">
      <selection activeCell="I18" sqref="I1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8.85546875" customWidth="1"/>
    <col min="5" max="5" width="13.42578125" customWidth="1"/>
    <col min="6" max="6" width="14" customWidth="1"/>
    <col min="7" max="7" width="9.85546875" customWidth="1"/>
    <col min="8" max="8" width="14.28515625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11.28515625" customWidth="1"/>
    <col min="16" max="16" width="10.57031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11</v>
      </c>
      <c r="D1" s="3" t="s">
        <v>12</v>
      </c>
      <c r="E1" s="3" t="s">
        <v>1</v>
      </c>
      <c r="F1" s="11" t="s">
        <v>8</v>
      </c>
      <c r="G1" s="11" t="s">
        <v>15</v>
      </c>
      <c r="H1" s="11" t="s">
        <v>13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X1" s="1" t="s">
        <v>9</v>
      </c>
    </row>
    <row r="2" spans="1:24" x14ac:dyDescent="0.25">
      <c r="A2" s="4">
        <f>N2</f>
        <v>0</v>
      </c>
      <c r="B2" s="4">
        <f>Q2</f>
        <v>555.55555555555566</v>
      </c>
      <c r="C2" s="4">
        <f>B2*1.3</f>
        <v>722.2222222222224</v>
      </c>
      <c r="D2" s="4">
        <f>C2*1.2</f>
        <v>866.66666666666686</v>
      </c>
      <c r="E2" s="5">
        <f>R2</f>
        <v>4000000</v>
      </c>
      <c r="F2" s="10">
        <f t="shared" ref="F2:F20" si="0">ROUND((E2/B2),0)</f>
        <v>7200</v>
      </c>
      <c r="G2" s="7">
        <f t="shared" ref="G2:G20" si="1">ROUND((E2/C2),0)</f>
        <v>5538</v>
      </c>
      <c r="H2" s="7">
        <f t="shared" ref="H2:H20" si="2">ROUND((E2/D2),0)</f>
        <v>4615</v>
      </c>
      <c r="I2" s="4">
        <f>T2</f>
        <v>0</v>
      </c>
      <c r="J2" s="4">
        <f>U2</f>
        <v>0</v>
      </c>
      <c r="O2">
        <v>800</v>
      </c>
      <c r="P2">
        <f t="shared" ref="P2:P10" si="3">O2/1.2</f>
        <v>666.66666666666674</v>
      </c>
      <c r="Q2">
        <f t="shared" ref="Q2:Q3" si="4">P2/1.2</f>
        <v>555.55555555555566</v>
      </c>
      <c r="R2" s="2">
        <v>4000000</v>
      </c>
      <c r="S2" s="2" t="s">
        <v>20</v>
      </c>
      <c r="X2">
        <v>4759361</v>
      </c>
    </row>
    <row r="3" spans="1:24" x14ac:dyDescent="0.25">
      <c r="A3" s="4">
        <f t="shared" ref="A3:A20" si="5">N3</f>
        <v>0</v>
      </c>
      <c r="B3" s="4">
        <f t="shared" ref="B3:B20" si="6">Q3</f>
        <v>861.11111111111131</v>
      </c>
      <c r="C3" s="4">
        <f t="shared" ref="C3:C15" si="7">B3*1.3</f>
        <v>1119.4444444444448</v>
      </c>
      <c r="D3" s="4">
        <f t="shared" ref="D3:D20" si="8">C3*1.2</f>
        <v>1343.3333333333337</v>
      </c>
      <c r="E3" s="5">
        <f t="shared" ref="E3:E20" si="9">R3</f>
        <v>7000000</v>
      </c>
      <c r="F3" s="7">
        <f t="shared" si="0"/>
        <v>8129</v>
      </c>
      <c r="G3" s="7">
        <f t="shared" si="1"/>
        <v>6253</v>
      </c>
      <c r="H3" s="7">
        <f t="shared" si="2"/>
        <v>5211</v>
      </c>
      <c r="I3" s="4">
        <f t="shared" ref="I3:J20" si="10">T3</f>
        <v>0</v>
      </c>
      <c r="J3" s="4">
        <f t="shared" si="10"/>
        <v>0</v>
      </c>
      <c r="O3">
        <v>1240</v>
      </c>
      <c r="P3">
        <f t="shared" si="3"/>
        <v>1033.3333333333335</v>
      </c>
      <c r="Q3">
        <f t="shared" si="4"/>
        <v>861.11111111111131</v>
      </c>
      <c r="R3" s="2">
        <v>7000000</v>
      </c>
      <c r="S3" s="2" t="s">
        <v>20</v>
      </c>
    </row>
    <row r="4" spans="1:24" x14ac:dyDescent="0.25">
      <c r="A4" s="4">
        <f t="shared" si="5"/>
        <v>0</v>
      </c>
      <c r="B4" s="4">
        <f t="shared" si="6"/>
        <v>500</v>
      </c>
      <c r="C4" s="4">
        <f t="shared" si="7"/>
        <v>650</v>
      </c>
      <c r="D4" s="4">
        <f t="shared" si="8"/>
        <v>780</v>
      </c>
      <c r="E4" s="5">
        <f t="shared" si="9"/>
        <v>4000000</v>
      </c>
      <c r="F4" s="7">
        <f t="shared" si="0"/>
        <v>8000</v>
      </c>
      <c r="G4" s="7">
        <f t="shared" si="1"/>
        <v>6154</v>
      </c>
      <c r="H4" s="7">
        <f t="shared" si="2"/>
        <v>5128</v>
      </c>
      <c r="I4" s="4">
        <f>T5</f>
        <v>0</v>
      </c>
      <c r="J4" s="4">
        <f t="shared" si="10"/>
        <v>0</v>
      </c>
      <c r="O4">
        <v>0</v>
      </c>
      <c r="P4">
        <f t="shared" si="3"/>
        <v>0</v>
      </c>
      <c r="Q4">
        <v>500</v>
      </c>
      <c r="R4" s="2">
        <v>4000000</v>
      </c>
      <c r="S4" s="2" t="s">
        <v>20</v>
      </c>
      <c r="X4" t="s">
        <v>10</v>
      </c>
    </row>
    <row r="5" spans="1:24" x14ac:dyDescent="0.25">
      <c r="A5" s="4">
        <f t="shared" si="5"/>
        <v>0</v>
      </c>
      <c r="B5" s="4">
        <f t="shared" si="6"/>
        <v>325</v>
      </c>
      <c r="C5" s="4">
        <f t="shared" si="7"/>
        <v>422.5</v>
      </c>
      <c r="D5" s="4">
        <f t="shared" si="8"/>
        <v>507</v>
      </c>
      <c r="E5" s="5">
        <f t="shared" si="9"/>
        <v>5500000</v>
      </c>
      <c r="F5" s="7">
        <f t="shared" si="0"/>
        <v>16923</v>
      </c>
      <c r="G5" s="7">
        <f t="shared" si="1"/>
        <v>13018</v>
      </c>
      <c r="H5" s="7">
        <f t="shared" si="2"/>
        <v>10848</v>
      </c>
      <c r="I5" s="4">
        <f>T6</f>
        <v>0</v>
      </c>
      <c r="J5" s="4">
        <f t="shared" si="10"/>
        <v>0</v>
      </c>
      <c r="O5">
        <v>0</v>
      </c>
      <c r="P5">
        <f t="shared" si="3"/>
        <v>0</v>
      </c>
      <c r="Q5">
        <v>325</v>
      </c>
      <c r="R5" s="2">
        <v>5500000</v>
      </c>
      <c r="S5" s="2" t="s">
        <v>20</v>
      </c>
    </row>
    <row r="6" spans="1:24" x14ac:dyDescent="0.25">
      <c r="A6" s="4">
        <f t="shared" si="5"/>
        <v>0</v>
      </c>
      <c r="B6" s="4">
        <f t="shared" si="6"/>
        <v>195</v>
      </c>
      <c r="C6" s="4">
        <f t="shared" si="7"/>
        <v>253.5</v>
      </c>
      <c r="D6" s="4">
        <f t="shared" si="8"/>
        <v>304.2</v>
      </c>
      <c r="E6" s="5">
        <f t="shared" si="9"/>
        <v>2000000</v>
      </c>
      <c r="F6" s="7">
        <f t="shared" si="0"/>
        <v>10256</v>
      </c>
      <c r="G6" s="7">
        <f t="shared" si="1"/>
        <v>7890</v>
      </c>
      <c r="H6" s="7">
        <f t="shared" si="2"/>
        <v>6575</v>
      </c>
      <c r="I6" s="4">
        <f>T7</f>
        <v>0</v>
      </c>
      <c r="J6" s="4">
        <f t="shared" si="10"/>
        <v>0</v>
      </c>
      <c r="O6">
        <v>0</v>
      </c>
      <c r="P6">
        <f t="shared" si="3"/>
        <v>0</v>
      </c>
      <c r="Q6">
        <v>195</v>
      </c>
      <c r="R6" s="2">
        <v>2000000</v>
      </c>
      <c r="S6" s="2" t="s">
        <v>20</v>
      </c>
    </row>
    <row r="7" spans="1:24" x14ac:dyDescent="0.25">
      <c r="A7" s="4">
        <f t="shared" si="5"/>
        <v>0</v>
      </c>
      <c r="B7" s="4">
        <f t="shared" si="6"/>
        <v>850</v>
      </c>
      <c r="C7" s="4">
        <f t="shared" si="7"/>
        <v>1105</v>
      </c>
      <c r="D7" s="4">
        <f t="shared" si="8"/>
        <v>1326</v>
      </c>
      <c r="E7" s="5">
        <f t="shared" si="9"/>
        <v>7000000</v>
      </c>
      <c r="F7" s="7">
        <f t="shared" si="0"/>
        <v>8235</v>
      </c>
      <c r="G7" s="7">
        <f t="shared" si="1"/>
        <v>6335</v>
      </c>
      <c r="H7" s="7">
        <f t="shared" si="2"/>
        <v>5279</v>
      </c>
      <c r="I7" s="4" t="e">
        <f>#REF!</f>
        <v>#REF!</v>
      </c>
      <c r="J7" s="4">
        <f t="shared" si="10"/>
        <v>0</v>
      </c>
      <c r="O7">
        <v>0</v>
      </c>
      <c r="P7">
        <f t="shared" si="3"/>
        <v>0</v>
      </c>
      <c r="Q7">
        <v>850</v>
      </c>
      <c r="R7" s="2">
        <v>7000000</v>
      </c>
      <c r="S7" s="2" t="s">
        <v>20</v>
      </c>
    </row>
    <row r="8" spans="1:24" x14ac:dyDescent="0.25">
      <c r="A8" s="4">
        <f t="shared" si="5"/>
        <v>0</v>
      </c>
      <c r="B8" s="4">
        <f t="shared" si="6"/>
        <v>400</v>
      </c>
      <c r="C8" s="4">
        <f t="shared" si="7"/>
        <v>520</v>
      </c>
      <c r="D8" s="4">
        <f t="shared" si="8"/>
        <v>624</v>
      </c>
      <c r="E8" s="5">
        <f t="shared" si="9"/>
        <v>3000000</v>
      </c>
      <c r="F8" s="10">
        <f t="shared" si="0"/>
        <v>7500</v>
      </c>
      <c r="G8" s="7">
        <f t="shared" si="1"/>
        <v>5769</v>
      </c>
      <c r="H8" s="7">
        <f t="shared" si="2"/>
        <v>4808</v>
      </c>
      <c r="I8" s="4">
        <f t="shared" si="10"/>
        <v>0</v>
      </c>
      <c r="J8" s="4">
        <f t="shared" si="10"/>
        <v>0</v>
      </c>
      <c r="O8">
        <v>0</v>
      </c>
      <c r="P8">
        <f t="shared" si="3"/>
        <v>0</v>
      </c>
      <c r="Q8">
        <v>400</v>
      </c>
      <c r="R8" s="2">
        <v>3000000</v>
      </c>
      <c r="S8" s="2" t="s">
        <v>20</v>
      </c>
    </row>
    <row r="9" spans="1:24" x14ac:dyDescent="0.25">
      <c r="A9" s="4">
        <f t="shared" si="5"/>
        <v>0</v>
      </c>
      <c r="B9" s="4">
        <f t="shared" si="6"/>
        <v>320</v>
      </c>
      <c r="C9" s="4">
        <f t="shared" si="7"/>
        <v>416</v>
      </c>
      <c r="D9" s="4">
        <f t="shared" si="8"/>
        <v>499.2</v>
      </c>
      <c r="E9" s="5">
        <f t="shared" si="9"/>
        <v>6500000</v>
      </c>
      <c r="F9" s="7">
        <f t="shared" si="0"/>
        <v>20313</v>
      </c>
      <c r="G9" s="7">
        <f t="shared" si="1"/>
        <v>15625</v>
      </c>
      <c r="H9" s="7">
        <f t="shared" si="2"/>
        <v>13021</v>
      </c>
      <c r="I9" s="4">
        <f t="shared" si="10"/>
        <v>0</v>
      </c>
      <c r="J9" s="4">
        <f t="shared" si="10"/>
        <v>0</v>
      </c>
      <c r="O9">
        <v>0</v>
      </c>
      <c r="P9">
        <f t="shared" si="3"/>
        <v>0</v>
      </c>
      <c r="Q9">
        <v>320</v>
      </c>
      <c r="R9" s="2">
        <v>6500000</v>
      </c>
      <c r="S9" s="2" t="s">
        <v>20</v>
      </c>
    </row>
    <row r="10" spans="1:24" x14ac:dyDescent="0.25">
      <c r="A10" s="4">
        <f t="shared" si="5"/>
        <v>0</v>
      </c>
      <c r="B10" s="4">
        <f t="shared" si="6"/>
        <v>1000</v>
      </c>
      <c r="C10" s="4">
        <f t="shared" si="7"/>
        <v>1300</v>
      </c>
      <c r="D10" s="4">
        <f t="shared" si="8"/>
        <v>1560</v>
      </c>
      <c r="E10" s="5">
        <f t="shared" si="9"/>
        <v>7000000</v>
      </c>
      <c r="F10" s="10">
        <f t="shared" si="0"/>
        <v>7000</v>
      </c>
      <c r="G10" s="7">
        <f t="shared" si="1"/>
        <v>5385</v>
      </c>
      <c r="H10" s="7">
        <f t="shared" si="2"/>
        <v>4487</v>
      </c>
      <c r="I10" s="4">
        <f t="shared" si="10"/>
        <v>0</v>
      </c>
      <c r="J10" s="4">
        <f t="shared" si="10"/>
        <v>0</v>
      </c>
      <c r="O10">
        <v>0</v>
      </c>
      <c r="P10">
        <f t="shared" si="3"/>
        <v>0</v>
      </c>
      <c r="Q10">
        <v>1000</v>
      </c>
      <c r="R10" s="2">
        <v>7000000</v>
      </c>
      <c r="S10" s="2" t="s">
        <v>20</v>
      </c>
    </row>
    <row r="11" spans="1:24" ht="21" x14ac:dyDescent="0.35">
      <c r="A11" s="4">
        <f t="shared" si="5"/>
        <v>0</v>
      </c>
      <c r="B11" s="4">
        <f t="shared" si="6"/>
        <v>0</v>
      </c>
      <c r="C11" s="4">
        <f t="shared" si="7"/>
        <v>0</v>
      </c>
      <c r="D11" s="4">
        <f t="shared" si="8"/>
        <v>0</v>
      </c>
      <c r="E11" s="5">
        <f t="shared" si="9"/>
        <v>0</v>
      </c>
      <c r="F11" s="7" t="e">
        <f t="shared" si="0"/>
        <v>#DIV/0!</v>
      </c>
      <c r="G11" s="16" t="e">
        <f t="shared" si="1"/>
        <v>#DIV/0!</v>
      </c>
      <c r="H11" s="16" t="s">
        <v>33</v>
      </c>
      <c r="I11" s="16">
        <f t="shared" si="10"/>
        <v>0</v>
      </c>
      <c r="J11" s="16">
        <f t="shared" si="10"/>
        <v>0</v>
      </c>
      <c r="O11">
        <v>0</v>
      </c>
      <c r="P11">
        <f t="shared" ref="P11" si="11">O11/1.2</f>
        <v>0</v>
      </c>
      <c r="Q11">
        <f t="shared" ref="Q11" si="12">P11/1.2</f>
        <v>0</v>
      </c>
      <c r="R11" s="2">
        <v>0</v>
      </c>
      <c r="S11" s="2"/>
    </row>
    <row r="12" spans="1:24" x14ac:dyDescent="0.25">
      <c r="A12" s="4">
        <f t="shared" si="5"/>
        <v>0</v>
      </c>
      <c r="B12" s="4">
        <f t="shared" si="6"/>
        <v>390</v>
      </c>
      <c r="C12" s="4">
        <f t="shared" si="7"/>
        <v>507</v>
      </c>
      <c r="D12" s="4">
        <f t="shared" si="8"/>
        <v>608.4</v>
      </c>
      <c r="E12" s="5">
        <f t="shared" si="9"/>
        <v>4600000</v>
      </c>
      <c r="F12" s="7">
        <f t="shared" si="0"/>
        <v>11795</v>
      </c>
      <c r="G12" s="7">
        <f t="shared" si="1"/>
        <v>9073</v>
      </c>
      <c r="H12" s="7">
        <f t="shared" si="2"/>
        <v>7561</v>
      </c>
      <c r="I12" s="4">
        <f t="shared" si="10"/>
        <v>0</v>
      </c>
      <c r="J12" s="4">
        <f t="shared" si="10"/>
        <v>0</v>
      </c>
      <c r="O12">
        <v>0</v>
      </c>
      <c r="P12">
        <f>O12/1.2</f>
        <v>0</v>
      </c>
      <c r="Q12">
        <v>390</v>
      </c>
      <c r="R12" s="2">
        <v>4600000</v>
      </c>
      <c r="S12" s="2" t="s">
        <v>20</v>
      </c>
    </row>
    <row r="13" spans="1:24" x14ac:dyDescent="0.25">
      <c r="A13" s="4">
        <f t="shared" si="5"/>
        <v>0</v>
      </c>
      <c r="B13" s="4">
        <f t="shared" si="6"/>
        <v>1100</v>
      </c>
      <c r="C13" s="4">
        <f t="shared" si="7"/>
        <v>1430</v>
      </c>
      <c r="D13" s="4">
        <f t="shared" si="8"/>
        <v>1716</v>
      </c>
      <c r="E13" s="5">
        <f t="shared" si="9"/>
        <v>11500000</v>
      </c>
      <c r="F13" s="7">
        <f t="shared" si="0"/>
        <v>10455</v>
      </c>
      <c r="G13" s="7">
        <f t="shared" si="1"/>
        <v>8042</v>
      </c>
      <c r="H13" s="7">
        <f t="shared" si="2"/>
        <v>6702</v>
      </c>
      <c r="I13" s="4">
        <f t="shared" si="10"/>
        <v>0</v>
      </c>
      <c r="J13" s="4">
        <f t="shared" si="10"/>
        <v>0</v>
      </c>
      <c r="O13">
        <v>0</v>
      </c>
      <c r="P13">
        <f>O13/1.2</f>
        <v>0</v>
      </c>
      <c r="Q13">
        <v>1100</v>
      </c>
      <c r="R13" s="2">
        <v>11500000</v>
      </c>
      <c r="S13" s="2" t="s">
        <v>20</v>
      </c>
    </row>
    <row r="14" spans="1:24" x14ac:dyDescent="0.25">
      <c r="A14" s="4">
        <f t="shared" si="5"/>
        <v>0</v>
      </c>
      <c r="B14" s="4">
        <f t="shared" si="6"/>
        <v>2100</v>
      </c>
      <c r="C14" s="4">
        <f t="shared" si="7"/>
        <v>2730</v>
      </c>
      <c r="D14" s="4">
        <f t="shared" si="8"/>
        <v>3276</v>
      </c>
      <c r="E14" s="5">
        <f t="shared" si="9"/>
        <v>13500000</v>
      </c>
      <c r="F14" s="10">
        <f t="shared" si="0"/>
        <v>6429</v>
      </c>
      <c r="G14" s="7">
        <f t="shared" si="1"/>
        <v>4945</v>
      </c>
      <c r="H14" s="7">
        <f t="shared" si="2"/>
        <v>4121</v>
      </c>
      <c r="I14" s="4">
        <f t="shared" si="10"/>
        <v>0</v>
      </c>
      <c r="J14" s="4">
        <f t="shared" si="10"/>
        <v>0</v>
      </c>
      <c r="O14">
        <v>0</v>
      </c>
      <c r="P14">
        <f t="shared" ref="P14:P20" si="13">O14/1.2</f>
        <v>0</v>
      </c>
      <c r="Q14">
        <v>2100</v>
      </c>
      <c r="R14" s="2">
        <v>13500000</v>
      </c>
      <c r="S14" s="2" t="s">
        <v>20</v>
      </c>
    </row>
    <row r="15" spans="1:24" x14ac:dyDescent="0.25">
      <c r="A15" s="4">
        <f t="shared" si="5"/>
        <v>0</v>
      </c>
      <c r="B15" s="4">
        <f t="shared" si="6"/>
        <v>195</v>
      </c>
      <c r="C15" s="4">
        <f t="shared" si="7"/>
        <v>253.5</v>
      </c>
      <c r="D15" s="4">
        <f t="shared" si="8"/>
        <v>304.2</v>
      </c>
      <c r="E15" s="5">
        <f t="shared" si="9"/>
        <v>2000000</v>
      </c>
      <c r="F15" s="8">
        <f t="shared" si="0"/>
        <v>10256</v>
      </c>
      <c r="G15" s="4">
        <f t="shared" si="1"/>
        <v>7890</v>
      </c>
      <c r="H15" s="4">
        <f t="shared" si="2"/>
        <v>6575</v>
      </c>
      <c r="I15" s="4">
        <f t="shared" si="10"/>
        <v>0</v>
      </c>
      <c r="J15" s="4">
        <f t="shared" si="10"/>
        <v>0</v>
      </c>
      <c r="O15">
        <v>0</v>
      </c>
      <c r="P15">
        <f t="shared" si="13"/>
        <v>0</v>
      </c>
      <c r="Q15">
        <v>195</v>
      </c>
      <c r="R15" s="2">
        <v>2000000</v>
      </c>
      <c r="S15" s="2" t="s">
        <v>20</v>
      </c>
    </row>
    <row r="16" spans="1:24" x14ac:dyDescent="0.25">
      <c r="A16" s="4">
        <f t="shared" si="5"/>
        <v>0</v>
      </c>
      <c r="B16" s="4">
        <f t="shared" si="6"/>
        <v>850</v>
      </c>
      <c r="C16" s="4">
        <f t="shared" ref="C16:C21" si="14">B16*1.2</f>
        <v>1020</v>
      </c>
      <c r="D16" s="4">
        <f t="shared" si="8"/>
        <v>1224</v>
      </c>
      <c r="E16" s="5">
        <f t="shared" si="9"/>
        <v>7000000</v>
      </c>
      <c r="F16" s="4">
        <f t="shared" si="0"/>
        <v>8235</v>
      </c>
      <c r="G16" s="4">
        <f t="shared" si="1"/>
        <v>6863</v>
      </c>
      <c r="H16" s="4">
        <f t="shared" si="2"/>
        <v>5719</v>
      </c>
      <c r="I16" s="4">
        <f t="shared" si="10"/>
        <v>0</v>
      </c>
      <c r="J16" s="4">
        <f t="shared" si="10"/>
        <v>0</v>
      </c>
      <c r="O16">
        <v>0</v>
      </c>
      <c r="P16">
        <f t="shared" si="13"/>
        <v>0</v>
      </c>
      <c r="Q16">
        <v>850</v>
      </c>
      <c r="R16" s="2">
        <v>7000000</v>
      </c>
      <c r="S16" s="2" t="s">
        <v>20</v>
      </c>
    </row>
    <row r="17" spans="1:25" x14ac:dyDescent="0.25">
      <c r="A17" s="4">
        <f t="shared" si="5"/>
        <v>0</v>
      </c>
      <c r="B17" s="4">
        <f t="shared" si="6"/>
        <v>480</v>
      </c>
      <c r="C17" s="4">
        <f t="shared" si="14"/>
        <v>576</v>
      </c>
      <c r="D17" s="4">
        <f t="shared" si="8"/>
        <v>691.19999999999993</v>
      </c>
      <c r="E17" s="5">
        <f t="shared" si="9"/>
        <v>3000000</v>
      </c>
      <c r="F17" s="10">
        <f t="shared" si="0"/>
        <v>6250</v>
      </c>
      <c r="G17" s="4">
        <f t="shared" si="1"/>
        <v>5208</v>
      </c>
      <c r="H17" s="4">
        <f t="shared" si="2"/>
        <v>4340</v>
      </c>
      <c r="I17" s="4">
        <f t="shared" si="10"/>
        <v>0</v>
      </c>
      <c r="J17" s="4">
        <f t="shared" si="10"/>
        <v>0</v>
      </c>
      <c r="O17">
        <v>0</v>
      </c>
      <c r="P17">
        <f t="shared" si="13"/>
        <v>0</v>
      </c>
      <c r="Q17">
        <v>480</v>
      </c>
      <c r="R17" s="2">
        <v>3000000</v>
      </c>
      <c r="S17" s="2" t="s">
        <v>20</v>
      </c>
    </row>
    <row r="18" spans="1:25" x14ac:dyDescent="0.25">
      <c r="A18" s="4">
        <f t="shared" si="5"/>
        <v>0</v>
      </c>
      <c r="B18" s="4">
        <f t="shared" si="6"/>
        <v>0</v>
      </c>
      <c r="C18" s="4">
        <f t="shared" si="14"/>
        <v>0</v>
      </c>
      <c r="D18" s="4">
        <f t="shared" si="8"/>
        <v>0</v>
      </c>
      <c r="E18" s="5">
        <f t="shared" si="9"/>
        <v>0</v>
      </c>
      <c r="F18" s="4" t="e">
        <f t="shared" si="0"/>
        <v>#DIV/0!</v>
      </c>
      <c r="G18" s="4" t="e">
        <f t="shared" si="1"/>
        <v>#DIV/0!</v>
      </c>
      <c r="H18" s="4" t="e">
        <f t="shared" si="2"/>
        <v>#DIV/0!</v>
      </c>
      <c r="I18" s="4">
        <f t="shared" si="10"/>
        <v>0</v>
      </c>
      <c r="J18" s="4">
        <f t="shared" si="10"/>
        <v>0</v>
      </c>
      <c r="O18">
        <v>0</v>
      </c>
      <c r="P18">
        <f t="shared" si="13"/>
        <v>0</v>
      </c>
      <c r="Q18">
        <f t="shared" ref="Q18:Q20" si="15">P18/1.2</f>
        <v>0</v>
      </c>
      <c r="R18" s="2">
        <v>0</v>
      </c>
      <c r="S18" s="2"/>
    </row>
    <row r="19" spans="1:25" x14ac:dyDescent="0.25">
      <c r="A19" s="4">
        <f t="shared" si="5"/>
        <v>0</v>
      </c>
      <c r="B19" s="4">
        <f t="shared" si="6"/>
        <v>0</v>
      </c>
      <c r="C19" s="4">
        <f t="shared" si="14"/>
        <v>0</v>
      </c>
      <c r="D19" s="4">
        <f t="shared" si="8"/>
        <v>0</v>
      </c>
      <c r="E19" s="5">
        <f t="shared" si="9"/>
        <v>0</v>
      </c>
      <c r="F19" s="4" t="e">
        <f t="shared" si="0"/>
        <v>#DIV/0!</v>
      </c>
      <c r="G19" s="4" t="e">
        <f t="shared" si="1"/>
        <v>#DIV/0!</v>
      </c>
      <c r="H19" s="4" t="e">
        <f t="shared" si="2"/>
        <v>#DIV/0!</v>
      </c>
      <c r="I19" s="4">
        <f t="shared" si="10"/>
        <v>0</v>
      </c>
      <c r="J19" s="4">
        <f t="shared" si="10"/>
        <v>0</v>
      </c>
      <c r="O19">
        <v>0</v>
      </c>
      <c r="P19">
        <f t="shared" si="13"/>
        <v>0</v>
      </c>
      <c r="Q19">
        <f t="shared" si="15"/>
        <v>0</v>
      </c>
      <c r="R19" s="2">
        <v>0</v>
      </c>
      <c r="S19" s="2"/>
    </row>
    <row r="20" spans="1:25" x14ac:dyDescent="0.25">
      <c r="A20" s="4">
        <f t="shared" si="5"/>
        <v>0</v>
      </c>
      <c r="B20" s="4">
        <f t="shared" si="6"/>
        <v>0</v>
      </c>
      <c r="C20" s="4">
        <f t="shared" si="14"/>
        <v>0</v>
      </c>
      <c r="D20" s="4">
        <f t="shared" si="8"/>
        <v>0</v>
      </c>
      <c r="E20" s="5">
        <f t="shared" si="9"/>
        <v>0</v>
      </c>
      <c r="F20" s="4" t="e">
        <f t="shared" si="0"/>
        <v>#DIV/0!</v>
      </c>
      <c r="G20" s="4" t="e">
        <f t="shared" si="1"/>
        <v>#DIV/0!</v>
      </c>
      <c r="H20" s="4" t="e">
        <f t="shared" si="2"/>
        <v>#DIV/0!</v>
      </c>
      <c r="I20" s="4">
        <f t="shared" si="10"/>
        <v>0</v>
      </c>
      <c r="J20" s="4">
        <f t="shared" si="10"/>
        <v>0</v>
      </c>
      <c r="O20">
        <v>0</v>
      </c>
      <c r="P20">
        <f t="shared" si="13"/>
        <v>0</v>
      </c>
      <c r="Q20">
        <f t="shared" si="15"/>
        <v>0</v>
      </c>
      <c r="R20" s="2">
        <v>0</v>
      </c>
      <c r="S20" s="2"/>
    </row>
    <row r="21" spans="1:25" x14ac:dyDescent="0.25">
      <c r="C21" s="4">
        <f t="shared" si="14"/>
        <v>0</v>
      </c>
    </row>
    <row r="22" spans="1:25" x14ac:dyDescent="0.25">
      <c r="G22" s="4"/>
      <c r="H22" s="14" t="s">
        <v>31</v>
      </c>
      <c r="P22" s="9"/>
      <c r="Q22" s="15" t="s">
        <v>32</v>
      </c>
      <c r="R22" s="9"/>
      <c r="S22" s="9"/>
    </row>
    <row r="23" spans="1:25" x14ac:dyDescent="0.25">
      <c r="E23" s="14" t="s">
        <v>17</v>
      </c>
      <c r="F23" s="14"/>
      <c r="H23" t="s">
        <v>16</v>
      </c>
      <c r="P23" s="9"/>
      <c r="Q23" s="9" t="s">
        <v>16</v>
      </c>
      <c r="R23" s="9"/>
      <c r="S23" s="9"/>
    </row>
    <row r="24" spans="1:25" x14ac:dyDescent="0.25">
      <c r="E24" t="s">
        <v>18</v>
      </c>
      <c r="F24">
        <v>780</v>
      </c>
      <c r="O24" s="9"/>
      <c r="P24" s="9"/>
      <c r="Q24" s="9"/>
      <c r="R24" s="9"/>
      <c r="S24" s="9"/>
      <c r="X24" s="9"/>
    </row>
    <row r="25" spans="1:25" x14ac:dyDescent="0.25">
      <c r="D25" t="s">
        <v>27</v>
      </c>
      <c r="E25" t="s">
        <v>19</v>
      </c>
      <c r="F25">
        <v>5300</v>
      </c>
      <c r="H25" t="s">
        <v>22</v>
      </c>
      <c r="I25">
        <v>509</v>
      </c>
      <c r="J25">
        <f>I25/10.764</f>
        <v>47.287253808992944</v>
      </c>
      <c r="O25" s="9"/>
      <c r="P25" s="9"/>
      <c r="Q25" s="9" t="s">
        <v>22</v>
      </c>
      <c r="R25" s="9">
        <v>509</v>
      </c>
      <c r="S25" s="9">
        <f>R25/10.764</f>
        <v>47.287253808992944</v>
      </c>
      <c r="U25" s="18" t="s">
        <v>34</v>
      </c>
      <c r="V25" s="19"/>
      <c r="W25" s="19"/>
      <c r="X25" s="19"/>
      <c r="Y25" s="19"/>
    </row>
    <row r="26" spans="1:25" x14ac:dyDescent="0.25">
      <c r="E26" t="s">
        <v>14</v>
      </c>
      <c r="F26">
        <f>F25*F24</f>
        <v>4134000</v>
      </c>
      <c r="H26" t="s">
        <v>19</v>
      </c>
      <c r="I26">
        <v>5000</v>
      </c>
      <c r="O26" s="9"/>
      <c r="P26" s="9"/>
      <c r="Q26" s="9" t="s">
        <v>19</v>
      </c>
      <c r="R26" s="9">
        <v>4500</v>
      </c>
      <c r="S26" s="9"/>
      <c r="U26" s="18" t="s">
        <v>35</v>
      </c>
      <c r="V26" s="19"/>
      <c r="W26" s="19"/>
      <c r="X26" s="19">
        <v>5000</v>
      </c>
      <c r="Y26" s="19">
        <f>X26*10%</f>
        <v>500</v>
      </c>
    </row>
    <row r="27" spans="1:25" x14ac:dyDescent="0.25">
      <c r="F27">
        <f>F26/I25</f>
        <v>8121.8074656188601</v>
      </c>
      <c r="H27" t="s">
        <v>14</v>
      </c>
      <c r="I27">
        <f>I26*I25</f>
        <v>2545000</v>
      </c>
      <c r="J27">
        <f>I27*0.04/12</f>
        <v>8483.3333333333339</v>
      </c>
      <c r="O27" s="9"/>
      <c r="P27" s="9"/>
      <c r="Q27" s="9" t="s">
        <v>14</v>
      </c>
      <c r="R27" s="9">
        <f>R26*R25</f>
        <v>2290500</v>
      </c>
      <c r="S27" s="9">
        <f>R27*0.04/12</f>
        <v>7635</v>
      </c>
      <c r="U27" s="18"/>
      <c r="V27" s="19"/>
      <c r="W27" s="19"/>
      <c r="X27" s="19"/>
      <c r="Y27" s="19">
        <f>X26-Y26</f>
        <v>4500</v>
      </c>
    </row>
    <row r="28" spans="1:25" x14ac:dyDescent="0.25">
      <c r="P28" s="9"/>
      <c r="Q28" s="9"/>
      <c r="R28" s="9"/>
      <c r="S28" s="9"/>
    </row>
    <row r="29" spans="1:25" x14ac:dyDescent="0.25">
      <c r="H29" t="s">
        <v>21</v>
      </c>
      <c r="O29" s="1"/>
      <c r="P29" s="9"/>
      <c r="Q29" s="9"/>
      <c r="R29" s="9"/>
      <c r="S29" s="9"/>
    </row>
    <row r="30" spans="1:25" x14ac:dyDescent="0.25">
      <c r="F30">
        <f>F24/I25</f>
        <v>1.5324165029469548</v>
      </c>
      <c r="H30" s="6"/>
      <c r="I30" s="6"/>
    </row>
    <row r="31" spans="1:25" x14ac:dyDescent="0.25">
      <c r="H31" t="s">
        <v>23</v>
      </c>
    </row>
    <row r="32" spans="1:25" x14ac:dyDescent="0.25">
      <c r="H32" t="s">
        <v>24</v>
      </c>
      <c r="N32" s="9"/>
    </row>
    <row r="33" spans="5:10" x14ac:dyDescent="0.25">
      <c r="H33" t="s">
        <v>25</v>
      </c>
    </row>
    <row r="34" spans="5:10" x14ac:dyDescent="0.25">
      <c r="H34" t="s">
        <v>26</v>
      </c>
    </row>
    <row r="35" spans="5:10" x14ac:dyDescent="0.25">
      <c r="H35" t="s">
        <v>30</v>
      </c>
    </row>
    <row r="37" spans="5:10" ht="90" x14ac:dyDescent="0.25">
      <c r="E37" s="12"/>
      <c r="F37" s="13" t="s">
        <v>28</v>
      </c>
      <c r="G37" s="17" t="s">
        <v>29</v>
      </c>
      <c r="H37" s="17"/>
      <c r="I37" s="12"/>
      <c r="J37" s="12"/>
    </row>
  </sheetData>
  <mergeCells count="1">
    <mergeCell ref="G37:H3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E63C5-B8CA-4B16-A4E8-3C2CA2E5831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FD2B0-B9DD-47C9-A5F7-CA52477DA4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BA3E0-172D-491B-B6D1-D9B49F0BAFB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3374A-E82C-4AB0-9D56-1EE8ED60AEC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A3" sqref="A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'20-20'!phone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2024-06-05T09:25:49Z</dcterms:modified>
</cp:coreProperties>
</file>