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LRIS Gafikon Arcade-pune\31.05.24\"/>
    </mc:Choice>
  </mc:AlternateContent>
  <xr:revisionPtr revIDLastSave="0" documentId="13_ncr:1_{1045BC0D-44A5-442D-92DA-3C3A45DDAEE9}" xr6:coauthVersionLast="36" xr6:coauthVersionMax="36" xr10:uidLastSave="{00000000-0000-0000-0000-000000000000}"/>
  <bookViews>
    <workbookView xWindow="0" yWindow="0" windowWidth="28800" windowHeight="12105" tabRatio="932" xr2:uid="{00000000-000D-0000-FFFF-FFFF00000000}"/>
  </bookViews>
  <sheets>
    <sheet name="20-20" sheetId="4" r:id="rId1"/>
    <sheet name="Sheet6" sheetId="18" r:id="rId2"/>
    <sheet name="Sheet7" sheetId="19" r:id="rId3"/>
    <sheet name="Sheet8" sheetId="20" r:id="rId4"/>
    <sheet name="Sheet9" sheetId="21" r:id="rId5"/>
    <sheet name="Sheet10" sheetId="22" r:id="rId6"/>
    <sheet name="Sheet5" sheetId="23" r:id="rId7"/>
    <sheet name="Sheet1" sheetId="24" r:id="rId8"/>
    <sheet name="Sheet2" sheetId="25" r:id="rId9"/>
    <sheet name="Sheet3" sheetId="26" r:id="rId10"/>
  </sheets>
  <calcPr calcId="191029"/>
</workbook>
</file>

<file path=xl/calcChain.xml><?xml version="1.0" encoding="utf-8"?>
<calcChain xmlns="http://schemas.openxmlformats.org/spreadsheetml/2006/main">
  <c r="X17" i="4" l="1"/>
  <c r="Z17" i="4"/>
  <c r="V18" i="4" l="1"/>
  <c r="R18" i="4"/>
  <c r="X18" i="4"/>
  <c r="X20" i="4" s="1"/>
  <c r="X19" i="4"/>
  <c r="R19" i="4" l="1"/>
  <c r="R20" i="4" s="1"/>
  <c r="V19" i="4"/>
  <c r="V20" i="4" s="1"/>
  <c r="J20" i="4" l="1"/>
  <c r="T6" i="4" l="1"/>
  <c r="Q6" i="4" s="1"/>
  <c r="Q2" i="4" l="1"/>
  <c r="B2" i="4" s="1"/>
  <c r="C2" i="4" s="1"/>
  <c r="D2" i="4" s="1"/>
  <c r="P9" i="4"/>
  <c r="J9" i="4"/>
  <c r="I9" i="4"/>
  <c r="Q7" i="4"/>
  <c r="B7" i="4" s="1"/>
  <c r="C7" i="4" s="1"/>
  <c r="D7" i="4" s="1"/>
  <c r="J7" i="4"/>
  <c r="I7" i="4"/>
  <c r="P6" i="4"/>
  <c r="B6" i="4" s="1"/>
  <c r="C6" i="4" s="1"/>
  <c r="D6" i="4" s="1"/>
  <c r="J6" i="4"/>
  <c r="I6" i="4"/>
  <c r="P5" i="4"/>
  <c r="Q5" i="4" s="1"/>
  <c r="B5" i="4" s="1"/>
  <c r="C5" i="4" s="1"/>
  <c r="D5" i="4" s="1"/>
  <c r="J5" i="4"/>
  <c r="I5" i="4"/>
  <c r="P4" i="4"/>
  <c r="B4" i="4" s="1"/>
  <c r="C4" i="4" s="1"/>
  <c r="D4" i="4" s="1"/>
  <c r="J4" i="4"/>
  <c r="I4" i="4"/>
  <c r="B3" i="4"/>
  <c r="C3" i="4" s="1"/>
  <c r="D3" i="4" s="1"/>
  <c r="P3" i="4"/>
  <c r="J3" i="4"/>
  <c r="I3" i="4"/>
  <c r="J2" i="4"/>
  <c r="I2" i="4"/>
  <c r="P12" i="4"/>
  <c r="Q12" i="4" s="1"/>
  <c r="B12" i="4" s="1"/>
  <c r="C12" i="4" s="1"/>
  <c r="D12" i="4" s="1"/>
  <c r="J12" i="4"/>
  <c r="I12" i="4"/>
  <c r="E12" i="4"/>
  <c r="Q8" i="4"/>
  <c r="B8" i="4" s="1"/>
  <c r="C8" i="4" s="1"/>
  <c r="D8" i="4" s="1"/>
  <c r="J8" i="4"/>
  <c r="I8" i="4"/>
  <c r="E8" i="4"/>
  <c r="E7" i="4"/>
  <c r="E6" i="4"/>
  <c r="E5" i="4"/>
  <c r="E4" i="4"/>
  <c r="E3" i="4"/>
  <c r="E2" i="4"/>
  <c r="F6" i="4" l="1"/>
  <c r="H4" i="4"/>
  <c r="G3" i="4"/>
  <c r="G7" i="4"/>
  <c r="F2" i="4"/>
  <c r="F5" i="4"/>
  <c r="H2" i="4"/>
  <c r="G2" i="4"/>
  <c r="G6" i="4"/>
  <c r="F4" i="4"/>
  <c r="G5" i="4"/>
  <c r="H6" i="4"/>
  <c r="H7" i="4"/>
  <c r="H8" i="4"/>
  <c r="F3" i="4"/>
  <c r="G4" i="4"/>
  <c r="H5" i="4"/>
  <c r="F7" i="4"/>
  <c r="H3" i="4"/>
  <c r="H12" i="4"/>
  <c r="F12" i="4"/>
  <c r="G12" i="4"/>
  <c r="F8" i="4"/>
  <c r="G8" i="4"/>
  <c r="P13" i="4" l="1"/>
  <c r="Q13" i="4" s="1"/>
  <c r="J13" i="4"/>
  <c r="I13" i="4"/>
  <c r="E13" i="4"/>
  <c r="P11" i="4"/>
  <c r="Q11" i="4" s="1"/>
  <c r="J11" i="4"/>
  <c r="I11" i="4"/>
  <c r="E11" i="4"/>
  <c r="P10" i="4"/>
  <c r="Q10" i="4" s="1"/>
  <c r="J10" i="4"/>
  <c r="I10" i="4"/>
  <c r="E10" i="4"/>
  <c r="E9" i="4"/>
  <c r="B9" i="4" l="1"/>
  <c r="F9" i="4" s="1"/>
  <c r="B11" i="4"/>
  <c r="B10" i="4"/>
  <c r="B13" i="4"/>
  <c r="C13" i="4" l="1"/>
  <c r="F13" i="4"/>
  <c r="C11" i="4"/>
  <c r="F11" i="4"/>
  <c r="C10" i="4"/>
  <c r="F10" i="4"/>
  <c r="C9" i="4"/>
  <c r="G9" i="4" l="1"/>
  <c r="D9" i="4"/>
  <c r="H9" i="4" s="1"/>
  <c r="G11" i="4"/>
  <c r="D11" i="4"/>
  <c r="H11" i="4" s="1"/>
  <c r="G10" i="4"/>
  <c r="D10" i="4"/>
  <c r="H10" i="4" s="1"/>
  <c r="G13" i="4"/>
  <c r="D13" i="4"/>
  <c r="H13" i="4" s="1"/>
</calcChain>
</file>

<file path=xl/sharedStrings.xml><?xml version="1.0" encoding="utf-8"?>
<sst xmlns="http://schemas.openxmlformats.org/spreadsheetml/2006/main" count="43" uniqueCount="31">
  <si>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</si>
  <si>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</si>
  <si>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</si>
  <si>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</si>
  <si>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</si>
  <si>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</si>
  <si>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</si>
  <si>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</si>
  <si>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</si>
  <si>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</si>
  <si>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</si>
  <si>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</si>
  <si>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</si>
  <si>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aca</t>
  </si>
  <si>
    <t xml:space="preserve">Amalgamated Commercial Office No. P - 25 &amp; P - 24, 1st Floor, “Graficon Arcade”, Final Plot No. 153, 
Sasoon Road, Sangamwadi, T.P. Sheme Pune, Village - Mali Kasba
</t>
  </si>
  <si>
    <t>fmv</t>
  </si>
  <si>
    <t>22000 to 26000 on bua</t>
  </si>
  <si>
    <t>yoc - 1993 - previous valuation report</t>
  </si>
  <si>
    <t>sangamwadi</t>
  </si>
  <si>
    <t>29.05.24</t>
  </si>
  <si>
    <t>abua</t>
  </si>
  <si>
    <t>rate on bua</t>
  </si>
  <si>
    <t>20.11.23</t>
  </si>
  <si>
    <t>25.01.24</t>
  </si>
  <si>
    <t>shop on ground floor</t>
  </si>
  <si>
    <t>Graficon Arcade</t>
  </si>
  <si>
    <t>gagan uno building</t>
  </si>
  <si>
    <t>1st floor</t>
  </si>
  <si>
    <t>poor</t>
  </si>
  <si>
    <t>rate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</si>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</sst>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43" fontId="0" fillId="0" borderId="0" xfId="1" applyNumberFormat="1" applyFont="1"/>
    <xf numFmtId="0" fontId="1" fillId="2" borderId="0" xfId="0" applyFont="1" applyFill="1"/>
    <xf numFmtId="43" fontId="0" fillId="2" borderId="0" xfId="1" applyNumberFormat="1" applyFont="1" applyFill="1"/>
    <xf numFmtId="0" fontId="1" fillId="3" borderId="0" xfId="0" applyFont="1" applyFill="1"/>
    <xf numFmtId="43" fontId="2" fillId="0" borderId="0" xfId="1" applyFont="1" applyAlignment="1">
      <alignment horizontal="center" wrapText="1"/>
    </xf>
    <xf numFmtId="43" fontId="1" fillId="2" borderId="0" xfId="1" applyFont="1" applyFill="1"/>
    <xf numFmtId="43" fontId="4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123825</xdr:colOff>
      <xdr:row>25</xdr:row>
      <xdr:rowOff>168907</xdr:rowOff>
    </xdr:from>
    <xdr:to>
      <xdr:col>26</xdr:col>
      <xdr:colOff>116242</xdr:colOff>
      <xdr:row>36</xdr:row>
      <xdr:rowOff>152947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0F73-EC68-474D-B4C9-E0351CEA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5" y="5950582"/>
          <a:ext cx="7374292" cy="2079540"/>
        </a:xfrm>
        <a:prstGeom prst="rect">
          <a:avLst/>
        </a:prstGeom>
      </xdr:spPr>
    </xdr:pic>
    <xdr:clientData/>
  </xdr:twoCellAnchor>
  <xdr:twoCellAnchor editAs="oneCell">
    <xdr:from>
      <xdr:col>8</xdr:col>
      <xdr:colOff>263719</xdr:colOff>
      <xdr:row>37</xdr:row>
      <xdr:rowOff>66675</xdr:rowOff>
    </xdr:from>
    <xdr:to>
      <xdr:col>20</xdr:col>
      <xdr:colOff>144437</xdr:colOff>
      <xdr:row>54</xdr:row>
      <xdr:rowOff>10299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D83BF-D28F-41FB-A322-6418D038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719" y="8134350"/>
          <a:ext cx="6424393" cy="3182124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714374</xdr:colOff>
      <xdr:row>25</xdr:row>
      <xdr:rowOff>140897</xdr:rowOff>
    </xdr:from>
    <xdr:to>
      <xdr:col>13</xdr:col>
      <xdr:colOff>382241</xdr:colOff>
      <xdr:row>44</xdr:row>
      <xdr:rowOff>143612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0B24E8-2B42-4767-BCD5-F5DE0C42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4" y="5922572"/>
          <a:ext cx="6106767" cy="3622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23</xdr:col>
      <xdr:colOff>602031</xdr:colOff>
      <xdr:row>49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4F558-542A-41B6-BAFD-435283A92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4013231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296678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0BE64-EA94-4155-BF96-2B1DD9256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050278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439573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7D514-6ADC-4A90-B449-D4D096C5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93173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17</xdr:col>
      <xdr:colOff>372888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88142-E2CC-4F5A-A5E5-DCB8C151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0126488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62C47-B73A-44A2-870D-BA4C7CE9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581872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7314F-C146-4F81-AD11-BA85DFC0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68272" cy="8535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851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D4DB49-A0A5-4733-A07D-261004C9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851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A13" workbookViewId="0">
      <selection activeCell="D24" sqref="D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5703125" customWidth="1"/>
    <col min="6" max="6" width="14" customWidth="1"/>
    <col min="7" max="7" width="14.28515625" bestFit="1" customWidth="1"/>
    <col min="8" max="8" width="12" customWidth="1"/>
    <col min="9" max="9" width="12.85546875" customWidth="1"/>
    <col min="10" max="10" width="14.570312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7" customWidth="1"/>
    <col min="20" max="20" width="6" customWidth="1"/>
    <col min="21" max="21" width="6.28515625" customWidth="1"/>
    <col min="22" max="24" width="10" bestFit="1" customWidth="1"/>
    <col min="26" max="26" width="10" bestFit="1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6" x14ac:dyDescent="0.25">
      <c r="A2" s="4">
        <v>9</v>
      </c>
      <c r="B2" s="4">
        <f t="shared" ref="B2:B8" si="0">Q2</f>
        <v>7916.666666666667</v>
      </c>
      <c r="C2" s="4">
        <f t="shared" ref="C2:C8" si="1">B2*1.2</f>
        <v>9500</v>
      </c>
      <c r="D2" s="4">
        <f t="shared" ref="D2:D13" si="2">C2*1.3</f>
        <v>12350</v>
      </c>
      <c r="E2" s="5">
        <f t="shared" ref="E2:E8" si="3">R2</f>
        <v>136000000</v>
      </c>
      <c r="F2" s="4">
        <f t="shared" ref="F2:F7" si="4">ROUND((E2/B2),0)</f>
        <v>17179</v>
      </c>
      <c r="G2" s="4">
        <f t="shared" ref="G2:G7" si="5">ROUND((E2/C2),0)</f>
        <v>14316</v>
      </c>
      <c r="H2" s="4">
        <f t="shared" ref="H2:H7" si="6">ROUND((E2/D2),0)</f>
        <v>11012</v>
      </c>
      <c r="I2" s="4">
        <f t="shared" ref="I2:I7" si="7">T2</f>
        <v>0</v>
      </c>
      <c r="J2" s="4">
        <f t="shared" ref="J2:J7" si="8">U2</f>
        <v>0</v>
      </c>
      <c r="O2">
        <v>0</v>
      </c>
      <c r="P2">
        <v>9500</v>
      </c>
      <c r="Q2">
        <f t="shared" ref="Q2" si="9">P2/1.2</f>
        <v>7916.666666666667</v>
      </c>
      <c r="R2" s="2">
        <v>136000000</v>
      </c>
      <c r="S2" s="2" t="s">
        <v>18</v>
      </c>
    </row>
    <row r="3" spans="1:26" x14ac:dyDescent="0.25">
      <c r="A3" s="4">
        <v>10</v>
      </c>
      <c r="B3" s="4">
        <f t="shared" si="0"/>
        <v>800</v>
      </c>
      <c r="C3" s="4">
        <f t="shared" si="1"/>
        <v>960</v>
      </c>
      <c r="D3" s="4">
        <f t="shared" si="2"/>
        <v>1248</v>
      </c>
      <c r="E3" s="5">
        <f t="shared" si="3"/>
        <v>20000000</v>
      </c>
      <c r="F3" s="4">
        <f t="shared" si="4"/>
        <v>25000</v>
      </c>
      <c r="G3" s="4">
        <f t="shared" si="5"/>
        <v>20833</v>
      </c>
      <c r="H3" s="17">
        <f t="shared" si="6"/>
        <v>16026</v>
      </c>
      <c r="I3" s="17">
        <f t="shared" si="7"/>
        <v>0</v>
      </c>
      <c r="J3" s="4">
        <f t="shared" si="8"/>
        <v>0</v>
      </c>
      <c r="O3">
        <v>0</v>
      </c>
      <c r="P3">
        <f t="shared" ref="P3:P6" si="10">O3/1.2</f>
        <v>0</v>
      </c>
      <c r="Q3">
        <v>800</v>
      </c>
      <c r="R3" s="2">
        <v>20000000</v>
      </c>
      <c r="S3" s="2" t="s">
        <v>18</v>
      </c>
    </row>
    <row r="4" spans="1:26" x14ac:dyDescent="0.25">
      <c r="A4" s="4">
        <v>11</v>
      </c>
      <c r="B4" s="4">
        <f t="shared" si="0"/>
        <v>250</v>
      </c>
      <c r="C4" s="4">
        <f t="shared" si="1"/>
        <v>300</v>
      </c>
      <c r="D4" s="4">
        <f t="shared" si="2"/>
        <v>390</v>
      </c>
      <c r="E4" s="5">
        <f t="shared" si="3"/>
        <v>6000000</v>
      </c>
      <c r="F4" s="4">
        <f t="shared" si="4"/>
        <v>24000</v>
      </c>
      <c r="G4" s="4">
        <f t="shared" si="5"/>
        <v>20000</v>
      </c>
      <c r="H4" s="17">
        <f t="shared" si="6"/>
        <v>15385</v>
      </c>
      <c r="I4" s="17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250</v>
      </c>
      <c r="R4" s="2">
        <v>6000000</v>
      </c>
      <c r="S4" s="2" t="s">
        <v>18</v>
      </c>
    </row>
    <row r="5" spans="1:26" x14ac:dyDescent="0.25">
      <c r="A5" s="4">
        <v>12</v>
      </c>
      <c r="B5" s="4">
        <f t="shared" si="0"/>
        <v>625</v>
      </c>
      <c r="C5" s="4">
        <f t="shared" si="1"/>
        <v>750</v>
      </c>
      <c r="D5" s="4">
        <f t="shared" si="2"/>
        <v>975</v>
      </c>
      <c r="E5" s="5">
        <f t="shared" si="3"/>
        <v>22500000</v>
      </c>
      <c r="F5" s="4">
        <f t="shared" si="4"/>
        <v>36000</v>
      </c>
      <c r="G5" s="4">
        <f t="shared" si="5"/>
        <v>30000</v>
      </c>
      <c r="H5" s="17">
        <f t="shared" si="6"/>
        <v>23077</v>
      </c>
      <c r="I5" s="17">
        <f t="shared" si="7"/>
        <v>0</v>
      </c>
      <c r="J5" s="4">
        <f t="shared" si="8"/>
        <v>0</v>
      </c>
      <c r="O5">
        <v>900</v>
      </c>
      <c r="P5">
        <f t="shared" si="10"/>
        <v>750</v>
      </c>
      <c r="Q5">
        <f t="shared" ref="Q5:Q7" si="11">P5/1.2</f>
        <v>625</v>
      </c>
      <c r="R5" s="2">
        <v>22500000</v>
      </c>
      <c r="S5" s="2" t="s">
        <v>18</v>
      </c>
    </row>
    <row r="6" spans="1:26" x14ac:dyDescent="0.25">
      <c r="A6" s="4">
        <v>13</v>
      </c>
      <c r="B6" s="4">
        <f t="shared" si="0"/>
        <v>354.35088000000002</v>
      </c>
      <c r="C6" s="4">
        <f t="shared" si="1"/>
        <v>425.22105600000003</v>
      </c>
      <c r="D6" s="4">
        <f t="shared" si="2"/>
        <v>552.78737280000007</v>
      </c>
      <c r="E6" s="5">
        <f t="shared" si="3"/>
        <v>6600000</v>
      </c>
      <c r="F6" s="4">
        <f t="shared" si="4"/>
        <v>18626</v>
      </c>
      <c r="G6" s="4">
        <f t="shared" si="5"/>
        <v>15521</v>
      </c>
      <c r="H6" s="17">
        <f t="shared" si="6"/>
        <v>11939</v>
      </c>
      <c r="I6" s="17">
        <f t="shared" si="7"/>
        <v>32.92</v>
      </c>
      <c r="J6" s="4" t="str">
        <f t="shared" si="8"/>
        <v>gagan uno building</v>
      </c>
      <c r="O6">
        <v>0</v>
      </c>
      <c r="P6">
        <f t="shared" si="10"/>
        <v>0</v>
      </c>
      <c r="Q6">
        <f>T6*10.764</f>
        <v>354.35088000000002</v>
      </c>
      <c r="R6" s="2">
        <v>6600000</v>
      </c>
      <c r="S6" s="2" t="s">
        <v>19</v>
      </c>
      <c r="T6">
        <f>26.69+6.23</f>
        <v>32.92</v>
      </c>
      <c r="U6" t="s">
        <v>26</v>
      </c>
    </row>
    <row r="7" spans="1:26" x14ac:dyDescent="0.25">
      <c r="A7" s="4">
        <v>14</v>
      </c>
      <c r="B7" s="4">
        <f t="shared" si="0"/>
        <v>150</v>
      </c>
      <c r="C7" s="4">
        <f t="shared" si="1"/>
        <v>180</v>
      </c>
      <c r="D7" s="4">
        <f t="shared" si="2"/>
        <v>234</v>
      </c>
      <c r="E7" s="5">
        <f t="shared" si="3"/>
        <v>2100000</v>
      </c>
      <c r="F7" s="4">
        <f t="shared" si="4"/>
        <v>14000</v>
      </c>
      <c r="G7" s="15">
        <f t="shared" si="5"/>
        <v>11667</v>
      </c>
      <c r="H7" s="17">
        <f t="shared" si="6"/>
        <v>8974</v>
      </c>
      <c r="I7" s="17" t="str">
        <f t="shared" si="7"/>
        <v>shop on ground floor</v>
      </c>
      <c r="J7" s="4">
        <f t="shared" si="8"/>
        <v>0</v>
      </c>
      <c r="O7">
        <v>0</v>
      </c>
      <c r="P7">
        <v>180</v>
      </c>
      <c r="Q7">
        <f t="shared" si="11"/>
        <v>150</v>
      </c>
      <c r="R7" s="2">
        <v>2100000</v>
      </c>
      <c r="S7" s="2" t="s">
        <v>22</v>
      </c>
      <c r="T7" t="s">
        <v>24</v>
      </c>
    </row>
    <row r="8" spans="1:26" x14ac:dyDescent="0.25">
      <c r="A8" s="4">
        <v>15</v>
      </c>
      <c r="B8" s="4">
        <f t="shared" si="0"/>
        <v>144.16666666666669</v>
      </c>
      <c r="C8" s="4">
        <f t="shared" si="1"/>
        <v>173.00000000000003</v>
      </c>
      <c r="D8" s="4">
        <f t="shared" si="2"/>
        <v>224.90000000000003</v>
      </c>
      <c r="E8" s="5">
        <f t="shared" si="3"/>
        <v>3000000</v>
      </c>
      <c r="F8" s="4">
        <f t="shared" ref="F8" si="12">ROUND((E8/B8),0)</f>
        <v>20809</v>
      </c>
      <c r="G8" s="15">
        <f t="shared" ref="G8" si="13">ROUND((E8/C8),0)</f>
        <v>17341</v>
      </c>
      <c r="H8" s="17">
        <f t="shared" ref="H8" si="14">ROUND((E8/D8),0)</f>
        <v>13339</v>
      </c>
      <c r="I8" s="17" t="str">
        <f t="shared" ref="I8" si="15">T8</f>
        <v>shop on ground floor</v>
      </c>
      <c r="J8" s="4">
        <f t="shared" ref="J8" si="16">U8</f>
        <v>0</v>
      </c>
      <c r="O8">
        <v>0</v>
      </c>
      <c r="P8">
        <v>173</v>
      </c>
      <c r="Q8">
        <f t="shared" ref="Q8" si="17">P8/1.2</f>
        <v>144.16666666666669</v>
      </c>
      <c r="R8" s="2">
        <v>3000000</v>
      </c>
      <c r="S8" s="2" t="s">
        <v>23</v>
      </c>
      <c r="T8" t="s">
        <v>24</v>
      </c>
    </row>
    <row r="9" spans="1:26" x14ac:dyDescent="0.25">
      <c r="A9" s="4">
        <v>16</v>
      </c>
      <c r="B9" s="4">
        <f t="shared" ref="B9:B13" si="18">Q9</f>
        <v>684</v>
      </c>
      <c r="C9" s="4">
        <f t="shared" ref="C9:C13" si="19">B9*1.2</f>
        <v>820.8</v>
      </c>
      <c r="D9" s="4">
        <f t="shared" si="2"/>
        <v>1067.04</v>
      </c>
      <c r="E9" s="5">
        <f t="shared" ref="E9:E13" si="20">R9</f>
        <v>20000000</v>
      </c>
      <c r="F9" s="4">
        <f t="shared" ref="F9" si="21">ROUND((E9/B9),0)</f>
        <v>29240</v>
      </c>
      <c r="G9" s="15">
        <f t="shared" ref="G9" si="22">ROUND((E9/C9),0)</f>
        <v>24366</v>
      </c>
      <c r="H9" s="4">
        <f t="shared" ref="H9" si="23">ROUND((E9/D9),0)</f>
        <v>18743</v>
      </c>
      <c r="I9" s="4" t="str">
        <f t="shared" ref="I9" si="24">T9</f>
        <v>shop on ground floor</v>
      </c>
      <c r="J9" s="4">
        <f t="shared" ref="J9" si="25">U9</f>
        <v>0</v>
      </c>
      <c r="O9">
        <v>0</v>
      </c>
      <c r="P9">
        <f t="shared" ref="P9" si="26">O9/1.2</f>
        <v>0</v>
      </c>
      <c r="Q9">
        <v>684</v>
      </c>
      <c r="R9" s="2">
        <v>20000000</v>
      </c>
      <c r="S9" s="2" t="s">
        <v>25</v>
      </c>
      <c r="T9" t="s">
        <v>24</v>
      </c>
    </row>
    <row r="10" spans="1:26" x14ac:dyDescent="0.25">
      <c r="A10" s="4">
        <v>17</v>
      </c>
      <c r="B10" s="4">
        <f t="shared" si="18"/>
        <v>0</v>
      </c>
      <c r="C10" s="4">
        <f t="shared" si="19"/>
        <v>0</v>
      </c>
      <c r="D10" s="4">
        <f t="shared" si="2"/>
        <v>0</v>
      </c>
      <c r="E10" s="5">
        <f t="shared" si="20"/>
        <v>0</v>
      </c>
      <c r="F10" s="4" t="e">
        <f t="shared" ref="F10:F13" si="27">ROUND((E10/B10),0)</f>
        <v>#DIV/0!</v>
      </c>
      <c r="G10" s="4" t="e">
        <f t="shared" ref="G10:G13" si="28">ROUND((E10/C10),0)</f>
        <v>#DIV/0!</v>
      </c>
      <c r="H10" s="4" t="e">
        <f t="shared" ref="H10:H13" si="29">ROUND((E10/D10),0)</f>
        <v>#DIV/0!</v>
      </c>
      <c r="I10" s="4">
        <f t="shared" ref="I10:J13" si="30">T10</f>
        <v>0</v>
      </c>
      <c r="J10" s="4">
        <f t="shared" si="30"/>
        <v>0</v>
      </c>
      <c r="O10">
        <v>0</v>
      </c>
      <c r="P10">
        <f t="shared" ref="P10" si="31">O10/1.2</f>
        <v>0</v>
      </c>
      <c r="Q10">
        <f t="shared" ref="Q10:Q13" si="32">P10/1.2</f>
        <v>0</v>
      </c>
      <c r="R10" s="2">
        <v>0</v>
      </c>
      <c r="S10" s="2"/>
    </row>
    <row r="11" spans="1:26" x14ac:dyDescent="0.25">
      <c r="A11" s="4">
        <v>18</v>
      </c>
      <c r="B11" s="4">
        <f t="shared" si="18"/>
        <v>0</v>
      </c>
      <c r="C11" s="4">
        <f t="shared" si="19"/>
        <v>0</v>
      </c>
      <c r="D11" s="4">
        <f t="shared" si="2"/>
        <v>0</v>
      </c>
      <c r="E11" s="5">
        <f t="shared" si="20"/>
        <v>0</v>
      </c>
      <c r="F11" s="4" t="e">
        <f t="shared" si="27"/>
        <v>#DIV/0!</v>
      </c>
      <c r="G11" s="4" t="e">
        <f t="shared" si="28"/>
        <v>#DIV/0!</v>
      </c>
      <c r="H11" s="4" t="e">
        <f t="shared" si="29"/>
        <v>#DIV/0!</v>
      </c>
      <c r="I11" s="4">
        <f t="shared" si="30"/>
        <v>0</v>
      </c>
      <c r="J11" s="4">
        <f t="shared" si="30"/>
        <v>0</v>
      </c>
      <c r="O11">
        <v>0</v>
      </c>
      <c r="P11">
        <f>O11/1.2</f>
        <v>0</v>
      </c>
      <c r="Q11">
        <f t="shared" si="32"/>
        <v>0</v>
      </c>
      <c r="R11" s="2">
        <v>0</v>
      </c>
      <c r="S11" s="2"/>
    </row>
    <row r="12" spans="1:26" x14ac:dyDescent="0.25">
      <c r="A12" s="4">
        <v>19</v>
      </c>
      <c r="B12" s="4">
        <f t="shared" ref="B12" si="33">Q12</f>
        <v>0</v>
      </c>
      <c r="C12" s="4">
        <f t="shared" ref="C12" si="34">B12*1.2</f>
        <v>0</v>
      </c>
      <c r="D12" s="4">
        <f t="shared" si="2"/>
        <v>0</v>
      </c>
      <c r="E12" s="5">
        <f t="shared" ref="E12" si="35">R12</f>
        <v>0</v>
      </c>
      <c r="F12" s="4" t="e">
        <f t="shared" ref="F12" si="36">ROUND((E12/B12),0)</f>
        <v>#DIV/0!</v>
      </c>
      <c r="G12" s="4" t="e">
        <f t="shared" ref="G12" si="37">ROUND((E12/C12),0)</f>
        <v>#DIV/0!</v>
      </c>
      <c r="H12" s="4" t="e">
        <f t="shared" ref="H12" si="38">ROUND((E12/D12),0)</f>
        <v>#DIV/0!</v>
      </c>
      <c r="I12" s="4">
        <f t="shared" ref="I12" si="39">T12</f>
        <v>0</v>
      </c>
      <c r="J12" s="4">
        <f t="shared" ref="J12" si="40">U12</f>
        <v>0</v>
      </c>
      <c r="O12">
        <v>0</v>
      </c>
      <c r="P12">
        <f t="shared" ref="P12" si="41">O12/1.2</f>
        <v>0</v>
      </c>
      <c r="Q12">
        <f t="shared" ref="Q12" si="42">P12/1.2</f>
        <v>0</v>
      </c>
      <c r="R12" s="2">
        <v>0</v>
      </c>
      <c r="S12" s="2"/>
    </row>
    <row r="13" spans="1:26" x14ac:dyDescent="0.25">
      <c r="A13" s="4">
        <v>20</v>
      </c>
      <c r="B13" s="4">
        <f t="shared" si="18"/>
        <v>0</v>
      </c>
      <c r="C13" s="4">
        <f t="shared" si="19"/>
        <v>0</v>
      </c>
      <c r="D13" s="4">
        <f t="shared" si="2"/>
        <v>0</v>
      </c>
      <c r="E13" s="5">
        <f t="shared" si="20"/>
        <v>0</v>
      </c>
      <c r="F13" s="4" t="e">
        <f t="shared" si="27"/>
        <v>#DIV/0!</v>
      </c>
      <c r="G13" s="4" t="e">
        <f t="shared" si="28"/>
        <v>#DIV/0!</v>
      </c>
      <c r="H13" s="4" t="e">
        <f t="shared" si="29"/>
        <v>#DIV/0!</v>
      </c>
      <c r="I13" s="4">
        <f t="shared" si="30"/>
        <v>0</v>
      </c>
      <c r="J13" s="4">
        <f t="shared" si="30"/>
        <v>0</v>
      </c>
      <c r="O13">
        <v>0</v>
      </c>
      <c r="P13">
        <f>O13/1.2</f>
        <v>0</v>
      </c>
      <c r="Q13">
        <f t="shared" si="32"/>
        <v>0</v>
      </c>
      <c r="R13" s="2">
        <v>0</v>
      </c>
      <c r="S13" s="2"/>
    </row>
    <row r="14" spans="1:26" s="8" customFormat="1" x14ac:dyDescent="0.25"/>
    <row r="15" spans="1:26" s="8" customFormat="1" ht="50.25" customHeight="1" x14ac:dyDescent="0.25">
      <c r="F15" s="18" t="s">
        <v>14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26" s="8" customFormat="1" x14ac:dyDescent="0.25">
      <c r="C16" s="10"/>
      <c r="D16" s="10"/>
      <c r="F16" s="11"/>
      <c r="I16" s="12"/>
      <c r="Q16" s="19"/>
      <c r="R16" s="19" t="s">
        <v>23</v>
      </c>
      <c r="S16" s="19"/>
      <c r="T16" s="19"/>
      <c r="U16" s="19"/>
      <c r="V16" s="19" t="s">
        <v>22</v>
      </c>
      <c r="W16" s="19"/>
      <c r="X16" s="19" t="s">
        <v>30</v>
      </c>
      <c r="Y16" s="19"/>
      <c r="Z16" s="19"/>
    </row>
    <row r="17" spans="3:26" s="8" customFormat="1" x14ac:dyDescent="0.25">
      <c r="C17" s="10"/>
      <c r="D17" s="10"/>
      <c r="F17" s="12"/>
      <c r="I17" s="8" t="s">
        <v>13</v>
      </c>
      <c r="J17" s="8">
        <v>520</v>
      </c>
      <c r="Q17" s="19"/>
      <c r="R17" s="19">
        <v>17341</v>
      </c>
      <c r="S17" s="19"/>
      <c r="T17" s="19"/>
      <c r="U17" s="19"/>
      <c r="V17" s="19">
        <v>11667</v>
      </c>
      <c r="W17" s="19"/>
      <c r="X17" s="19">
        <f>Z17/2</f>
        <v>14504</v>
      </c>
      <c r="Y17" s="19"/>
      <c r="Z17" s="19">
        <f>V17+R17</f>
        <v>29008</v>
      </c>
    </row>
    <row r="18" spans="3:26" s="8" customFormat="1" x14ac:dyDescent="0.25">
      <c r="F18" s="12"/>
      <c r="I18" s="8" t="s">
        <v>20</v>
      </c>
      <c r="J18" s="8">
        <v>650</v>
      </c>
      <c r="Q18" s="19" t="s">
        <v>27</v>
      </c>
      <c r="R18" s="19">
        <f>R17*10%</f>
        <v>1734.1000000000001</v>
      </c>
      <c r="S18" s="19"/>
      <c r="T18" s="19"/>
      <c r="U18" s="19" t="s">
        <v>27</v>
      </c>
      <c r="V18" s="19">
        <f>V17*10%</f>
        <v>1166.7</v>
      </c>
      <c r="W18" s="19"/>
      <c r="X18" s="19">
        <f>X17*10%</f>
        <v>1450.4</v>
      </c>
      <c r="Y18" s="19"/>
      <c r="Z18" s="19"/>
    </row>
    <row r="19" spans="3:26" s="8" customFormat="1" x14ac:dyDescent="0.25">
      <c r="F19" s="12"/>
      <c r="I19" s="8" t="s">
        <v>21</v>
      </c>
      <c r="J19" s="8">
        <v>11600</v>
      </c>
      <c r="Q19" s="19" t="s">
        <v>28</v>
      </c>
      <c r="R19" s="19">
        <f>R17*10%</f>
        <v>1734.1000000000001</v>
      </c>
      <c r="S19" s="19"/>
      <c r="T19" s="19"/>
      <c r="U19" s="19" t="s">
        <v>28</v>
      </c>
      <c r="V19" s="19">
        <f>V17*10%</f>
        <v>1166.7</v>
      </c>
      <c r="W19" s="19"/>
      <c r="X19" s="19">
        <f>X17*10%</f>
        <v>1450.4</v>
      </c>
      <c r="Y19" s="19"/>
      <c r="Z19" s="19"/>
    </row>
    <row r="20" spans="3:26" s="8" customFormat="1" x14ac:dyDescent="0.25">
      <c r="C20" s="10"/>
      <c r="D20" s="10"/>
      <c r="F20" s="9"/>
      <c r="G20" s="9"/>
      <c r="J20" s="8">
        <f>J19*J18</f>
        <v>7540000</v>
      </c>
      <c r="Q20" s="20" t="s">
        <v>29</v>
      </c>
      <c r="R20" s="20">
        <f>R17-R18-R19</f>
        <v>13872.8</v>
      </c>
      <c r="S20" s="20"/>
      <c r="T20" s="20"/>
      <c r="U20" s="20" t="s">
        <v>29</v>
      </c>
      <c r="V20" s="20">
        <f>V17-V18-V19</f>
        <v>9333.5999999999985</v>
      </c>
      <c r="W20" s="19"/>
      <c r="X20" s="20">
        <f>X17-X18-X19</f>
        <v>11603.2</v>
      </c>
      <c r="Y20" s="19"/>
      <c r="Z20" s="19"/>
    </row>
    <row r="21" spans="3:26" s="8" customFormat="1" x14ac:dyDescent="0.25">
      <c r="C21" s="10"/>
      <c r="D21" s="10"/>
      <c r="F21" s="9"/>
      <c r="G21" s="9"/>
      <c r="I21" s="14" t="s">
        <v>15</v>
      </c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3:26" s="8" customFormat="1" x14ac:dyDescent="0.25">
      <c r="F22" s="9"/>
      <c r="G22" s="9"/>
      <c r="P22" s="10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3:26" s="8" customFormat="1" x14ac:dyDescent="0.25">
      <c r="C23" s="13"/>
      <c r="D23" s="13"/>
      <c r="F23" s="13"/>
      <c r="G23" s="13"/>
      <c r="P23" s="10"/>
      <c r="Q23" s="20"/>
      <c r="R23" s="19"/>
      <c r="S23" s="19"/>
      <c r="T23" s="19"/>
      <c r="U23" s="19"/>
      <c r="V23" s="19"/>
      <c r="W23" s="19"/>
      <c r="X23" s="19"/>
      <c r="Y23" s="19"/>
      <c r="Z23" s="19"/>
    </row>
    <row r="24" spans="3:26" s="8" customFormat="1" x14ac:dyDescent="0.25">
      <c r="C24" s="13"/>
      <c r="D24" s="13"/>
      <c r="F24" s="13"/>
      <c r="G24" s="13"/>
      <c r="I24" s="8" t="s">
        <v>16</v>
      </c>
      <c r="P24" s="10"/>
      <c r="Q24" s="10"/>
      <c r="R24" s="10"/>
      <c r="S24" s="10"/>
    </row>
    <row r="25" spans="3:26" s="8" customFormat="1" x14ac:dyDescent="0.25">
      <c r="C25" s="13"/>
      <c r="D25" s="13"/>
      <c r="F25" s="13"/>
      <c r="G25" s="13"/>
      <c r="I25" s="8" t="s">
        <v>17</v>
      </c>
      <c r="P25" s="10"/>
      <c r="Q25" s="10"/>
      <c r="R25" s="10"/>
      <c r="S25" s="10"/>
    </row>
    <row r="26" spans="3:26" s="8" customFormat="1" x14ac:dyDescent="0.25">
      <c r="C26" s="13"/>
      <c r="D26" s="13"/>
      <c r="P26" s="10"/>
      <c r="Q26" s="10"/>
      <c r="R26" s="10"/>
      <c r="S26" s="10"/>
    </row>
    <row r="27" spans="3:26" s="8" customFormat="1" x14ac:dyDescent="0.25">
      <c r="C27" s="13"/>
      <c r="D27" s="13"/>
      <c r="F27" s="12"/>
      <c r="P27" s="10"/>
      <c r="Q27" s="10"/>
      <c r="R27" s="10"/>
      <c r="S27" s="10"/>
    </row>
    <row r="28" spans="3:26" s="8" customFormat="1" x14ac:dyDescent="0.25">
      <c r="F28" s="9"/>
      <c r="G28" s="9"/>
      <c r="P28" s="10"/>
      <c r="Q28" s="16"/>
      <c r="R28" s="10"/>
      <c r="S28" s="10"/>
    </row>
    <row r="29" spans="3:26" s="8" customFormat="1" x14ac:dyDescent="0.25">
      <c r="F29" s="9"/>
      <c r="G29" s="9"/>
      <c r="P29" s="10"/>
      <c r="Q29" s="10"/>
      <c r="R29" s="10"/>
      <c r="S29" s="10"/>
    </row>
    <row r="30" spans="3:26" s="8" customFormat="1" x14ac:dyDescent="0.25">
      <c r="F30" s="9"/>
      <c r="G30" s="9"/>
      <c r="P30" s="10"/>
      <c r="Q30" s="10"/>
      <c r="R30" s="10"/>
      <c r="S30" s="10"/>
    </row>
    <row r="31" spans="3:26" s="8" customFormat="1" x14ac:dyDescent="0.25">
      <c r="F31" s="13"/>
      <c r="G31" s="13"/>
      <c r="I31" s="12"/>
    </row>
    <row r="32" spans="3:26" s="8" customFormat="1" x14ac:dyDescent="0.25">
      <c r="F32" s="13"/>
      <c r="G32" s="13"/>
    </row>
    <row r="33" spans="6:8" x14ac:dyDescent="0.25">
      <c r="F33" s="13"/>
      <c r="G33" s="13"/>
      <c r="H33" s="8"/>
    </row>
  </sheetData>
  <mergeCells count="1">
    <mergeCell ref="F15:R1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02BD-41DA-439B-8F70-439B19A3B69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D84F-26A5-41CA-9213-0DB634F8C7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096BE-416C-4279-B152-7AD5AFF063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F2F6-4271-4526-884D-80363B51CD6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Sheet6</vt:lpstr>
      <vt:lpstr>Sheet7</vt:lpstr>
      <vt:lpstr>Sheet8</vt:lpstr>
      <vt:lpstr>Sheet9</vt:lpstr>
      <vt:lpstr>Sheet10</vt:lpstr>
      <vt:lpstr>Sheet5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2024-07-06T06:58:27Z</dcterms:modified>
</cp:coreProperties>
</file>