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Raju Bhagwan Rathod\"/>
    </mc:Choice>
  </mc:AlternateContent>
  <xr:revisionPtr revIDLastSave="0" documentId="13_ncr:1_{C2CD7822-FBC2-45BF-9DD5-48F3751725A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U3" i="4"/>
  <c r="T3" i="4"/>
  <c r="S3" i="4"/>
  <c r="H25" i="4"/>
  <c r="I19" i="4"/>
  <c r="Q2" i="4"/>
  <c r="U2" i="4"/>
  <c r="T2" i="4"/>
  <c r="S2" i="4"/>
  <c r="I21" i="4"/>
  <c r="I20" i="4"/>
  <c r="H22" i="4"/>
  <c r="I23" i="4" l="1"/>
  <c r="H31" i="4"/>
  <c r="P12" i="4"/>
  <c r="Q12" i="4" s="1"/>
  <c r="P11" i="4"/>
  <c r="Q11" i="4" s="1"/>
  <c r="P10" i="4"/>
  <c r="Q10" i="4" s="1"/>
  <c r="P9" i="4"/>
  <c r="Q9" i="4" s="1"/>
  <c r="P8" i="4"/>
  <c r="Q8" i="4" s="1"/>
  <c r="P7" i="4"/>
  <c r="Q7" i="4" s="1"/>
  <c r="Q6" i="4"/>
  <c r="Q5" i="4"/>
  <c r="P4" i="4"/>
  <c r="P3" i="4"/>
  <c r="P2" i="4"/>
  <c r="C13" i="4" l="1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<sst xmlns="http://schemas.openxmlformats.org/spreadsheetml/2006/main" count="32" uniqueCount="29">
  <si>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</si>
  <si>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</si>
  <si>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</si>
  <si>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</si>
  <si>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</si>
  <si>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</si>
  <si>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</si>
  <si>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</si>
  <si>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</si>
  <si>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</si>
  <si>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</si>
  <si>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</si>
  <si>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</si>
  <si>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open terr</t>
  </si>
  <si>
    <t>asbua</t>
  </si>
  <si>
    <t>previous report  - 2022</t>
  </si>
  <si>
    <t>agreement  - 28.07.2017</t>
  </si>
  <si>
    <t>av</t>
  </si>
  <si>
    <t>sd</t>
  </si>
  <si>
    <t>bv</t>
  </si>
  <si>
    <t>market value</t>
  </si>
  <si>
    <t xml:space="preserve">Flat No. 305, 3rd Floor, Saidhan CHSL, Village - Dronagiri, </t>
  </si>
  <si>
    <t>oc - 2019</t>
  </si>
  <si>
    <t>cb +fb</t>
  </si>
  <si>
    <t>rate on ca</t>
  </si>
  <si>
    <t>fmv</t>
  </si>
  <si>
    <t>ca - title</t>
  </si>
  <si>
    <t>21.01.21</t>
  </si>
  <si>
    <t>20.08.21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</si>
</sst>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14F3A0-54F2-494F-902C-94387D061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161925</xdr:rowOff>
    </xdr:from>
    <xdr:to>
      <xdr:col>30</xdr:col>
      <xdr:colOff>257175</xdr:colOff>
      <xdr:row>42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25DFFA-4134-4713-BA72-A908DDD0E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61925"/>
          <a:ext cx="18097500" cy="7953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17</xdr:col>
      <xdr:colOff>468066</xdr:colOff>
      <xdr:row>46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2CEAF6-D50E-408C-B063-984F13A9D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612066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239009</xdr:colOff>
      <xdr:row>49</xdr:row>
      <xdr:rowOff>20282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CFE02A-2444-4778-A595-174720BD7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35009" cy="8830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201329</xdr:colOff>
      <xdr:row>52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AAAC84-EC80-4980-AEB5-DBF145E8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45329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0" sqref="I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332.40523679999995</v>
      </c>
      <c r="C2" s="4">
        <f>B2*1.2</f>
        <v>398.88628415999995</v>
      </c>
      <c r="D2" s="4">
        <f t="shared" ref="D2:D13" si="2">C2*1.2</f>
        <v>478.66354099199992</v>
      </c>
      <c r="E2" s="5">
        <f t="shared" ref="E2:E13" si="3">R2</f>
        <v>1700000</v>
      </c>
      <c r="F2" s="15">
        <f t="shared" ref="F2:F13" si="4">ROUND((E2/B2),0)</f>
        <v>5114</v>
      </c>
      <c r="G2" s="10">
        <f t="shared" ref="G2:G13" si="5">ROUND((E2/C2),0)</f>
        <v>4262</v>
      </c>
      <c r="H2" s="10">
        <f t="shared" ref="H2:H13" si="6">ROUND((E2/D2),0)</f>
        <v>3552</v>
      </c>
      <c r="I2" s="4" t="e">
        <f>#REF!</f>
        <v>#REF!</v>
      </c>
      <c r="J2" s="4">
        <f t="shared" ref="J2:J13" si="7">S2</f>
        <v>26.718</v>
      </c>
      <c r="O2">
        <v>0</v>
      </c>
      <c r="P2">
        <f t="shared" ref="P2:P12" si="8">O2/1.2</f>
        <v>0</v>
      </c>
      <c r="Q2">
        <f>U2*10.764</f>
        <v>332.40523679999995</v>
      </c>
      <c r="R2" s="2">
        <v>1700000</v>
      </c>
      <c r="S2" s="8">
        <f>19.798+1.85+0.8+4.27</f>
        <v>26.718</v>
      </c>
      <c r="T2" s="8">
        <f>10.408*40%</f>
        <v>4.1631999999999998</v>
      </c>
      <c r="U2">
        <f>T2+S2</f>
        <v>30.8812</v>
      </c>
      <c r="V2" t="s">
        <v>28</v>
      </c>
    </row>
    <row r="3" spans="1:22" x14ac:dyDescent="0.25">
      <c r="A3" s="4">
        <f t="shared" si="0"/>
        <v>0</v>
      </c>
      <c r="B3" s="4">
        <f t="shared" si="1"/>
        <v>288.05540400000001</v>
      </c>
      <c r="C3" s="4">
        <f t="shared" ref="C3:C15" si="9">B3*1.2</f>
        <v>345.66648479999998</v>
      </c>
      <c r="D3" s="4">
        <f t="shared" si="2"/>
        <v>414.79978175999997</v>
      </c>
      <c r="E3" s="5">
        <f t="shared" si="3"/>
        <v>2100000</v>
      </c>
      <c r="F3" s="10">
        <f t="shared" si="4"/>
        <v>7290</v>
      </c>
      <c r="G3" s="10">
        <f t="shared" si="5"/>
        <v>6075</v>
      </c>
      <c r="H3" s="10">
        <f t="shared" si="6"/>
        <v>5063</v>
      </c>
      <c r="I3" s="4" t="e">
        <f>#REF!</f>
        <v>#REF!</v>
      </c>
      <c r="J3" s="4">
        <f t="shared" si="7"/>
        <v>22.859000000000002</v>
      </c>
      <c r="O3">
        <v>0</v>
      </c>
      <c r="P3">
        <f t="shared" si="8"/>
        <v>0</v>
      </c>
      <c r="Q3">
        <f>U3*10.764</f>
        <v>288.05540400000001</v>
      </c>
      <c r="R3" s="2">
        <v>2100000</v>
      </c>
      <c r="S3" s="8">
        <f>21.187+1.672</f>
        <v>22.859000000000002</v>
      </c>
      <c r="T3" s="8">
        <f>9.755*40%</f>
        <v>3.9020000000000006</v>
      </c>
      <c r="U3">
        <f>T3+S3</f>
        <v>26.761000000000003</v>
      </c>
      <c r="V3" t="s">
        <v>27</v>
      </c>
    </row>
    <row r="4" spans="1:22" x14ac:dyDescent="0.25">
      <c r="A4" s="4">
        <f t="shared" si="0"/>
        <v>0</v>
      </c>
      <c r="B4" s="4">
        <f t="shared" si="1"/>
        <v>420</v>
      </c>
      <c r="C4" s="4">
        <f t="shared" si="9"/>
        <v>504</v>
      </c>
      <c r="D4" s="4">
        <f t="shared" si="2"/>
        <v>604.79999999999995</v>
      </c>
      <c r="E4" s="5">
        <f t="shared" si="3"/>
        <v>3300000</v>
      </c>
      <c r="F4" s="15">
        <f t="shared" si="4"/>
        <v>7857</v>
      </c>
      <c r="G4" s="10">
        <f t="shared" si="5"/>
        <v>6548</v>
      </c>
      <c r="H4" s="10">
        <f t="shared" si="6"/>
        <v>5456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420</v>
      </c>
      <c r="R4" s="2">
        <v>3300000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583.33333333333337</v>
      </c>
      <c r="C5" s="4">
        <f t="shared" si="9"/>
        <v>700</v>
      </c>
      <c r="D5" s="4">
        <f t="shared" si="2"/>
        <v>840</v>
      </c>
      <c r="E5" s="5">
        <f t="shared" si="3"/>
        <v>2700000</v>
      </c>
      <c r="F5" s="10">
        <f t="shared" si="4"/>
        <v>4629</v>
      </c>
      <c r="G5" s="10">
        <f t="shared" si="5"/>
        <v>3857</v>
      </c>
      <c r="H5" s="10">
        <f t="shared" si="6"/>
        <v>3214</v>
      </c>
      <c r="I5" s="4" t="e">
        <f>#REF!</f>
        <v>#REF!</v>
      </c>
      <c r="J5" s="4">
        <f t="shared" si="7"/>
        <v>0</v>
      </c>
      <c r="O5">
        <v>0</v>
      </c>
      <c r="P5">
        <v>700</v>
      </c>
      <c r="Q5">
        <f t="shared" ref="Q2:Q12" si="10">P5/1.2</f>
        <v>583.33333333333337</v>
      </c>
      <c r="R5" s="2">
        <v>2700000</v>
      </c>
      <c r="S5" s="8"/>
      <c r="T5" s="8"/>
    </row>
    <row r="6" spans="1:22" x14ac:dyDescent="0.25">
      <c r="A6" s="4">
        <f t="shared" si="0"/>
        <v>0</v>
      </c>
      <c r="B6" s="4">
        <f t="shared" si="1"/>
        <v>583.33333333333337</v>
      </c>
      <c r="C6" s="4">
        <f t="shared" si="9"/>
        <v>700</v>
      </c>
      <c r="D6" s="4">
        <f t="shared" si="2"/>
        <v>840</v>
      </c>
      <c r="E6" s="5">
        <f t="shared" si="3"/>
        <v>4500000</v>
      </c>
      <c r="F6" s="15">
        <f t="shared" si="4"/>
        <v>7714</v>
      </c>
      <c r="G6" s="10">
        <f t="shared" si="5"/>
        <v>6429</v>
      </c>
      <c r="H6" s="10">
        <f t="shared" si="6"/>
        <v>5357</v>
      </c>
      <c r="I6" s="4" t="e">
        <f>#REF!</f>
        <v>#REF!</v>
      </c>
      <c r="J6" s="4">
        <f t="shared" si="7"/>
        <v>0</v>
      </c>
      <c r="O6">
        <v>0</v>
      </c>
      <c r="P6">
        <v>700</v>
      </c>
      <c r="Q6">
        <f t="shared" si="10"/>
        <v>583.33333333333337</v>
      </c>
      <c r="R6" s="2">
        <v>4500000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5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5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21</v>
      </c>
    </row>
    <row r="19" spans="7:24" x14ac:dyDescent="0.25">
      <c r="G19" t="s">
        <v>26</v>
      </c>
      <c r="H19">
        <v>311</v>
      </c>
      <c r="I19">
        <f>28.85*10.764</f>
        <v>310.54140000000001</v>
      </c>
    </row>
    <row r="20" spans="7:24" x14ac:dyDescent="0.25">
      <c r="G20" t="s">
        <v>23</v>
      </c>
      <c r="H20">
        <v>41</v>
      </c>
      <c r="I20">
        <f>3.809*10.764</f>
        <v>41.000076</v>
      </c>
      <c r="J20" s="11"/>
      <c r="K20" s="11"/>
      <c r="L20" s="11"/>
      <c r="M20" s="11"/>
      <c r="N20" s="11"/>
      <c r="O20" s="11"/>
    </row>
    <row r="21" spans="7:24" x14ac:dyDescent="0.25">
      <c r="G21" t="s">
        <v>13</v>
      </c>
      <c r="H21">
        <v>48</v>
      </c>
      <c r="I21">
        <f>4.459*10.764</f>
        <v>47.996675999999994</v>
      </c>
      <c r="J21" s="11"/>
      <c r="K21" s="11"/>
      <c r="L21" s="11"/>
      <c r="M21" s="11"/>
      <c r="N21" s="11"/>
      <c r="O21" s="11"/>
    </row>
    <row r="22" spans="7:24" x14ac:dyDescent="0.25">
      <c r="G22" s="6"/>
      <c r="H22" s="6">
        <f>H21+H20+H19</f>
        <v>400</v>
      </c>
      <c r="J22" s="11"/>
      <c r="K22" s="11"/>
      <c r="L22" s="11"/>
      <c r="M22" s="11"/>
      <c r="N22" s="11"/>
      <c r="O22" s="11"/>
    </row>
    <row r="23" spans="7:24" x14ac:dyDescent="0.25">
      <c r="G23" t="s">
        <v>14</v>
      </c>
      <c r="H23">
        <v>663</v>
      </c>
      <c r="I23">
        <f>H23/H22</f>
        <v>1.6575</v>
      </c>
      <c r="J23" s="11"/>
      <c r="K23" s="11"/>
      <c r="L23" s="11"/>
      <c r="M23" s="11"/>
      <c r="N23" s="11"/>
      <c r="O23" s="11"/>
    </row>
    <row r="24" spans="7:24" x14ac:dyDescent="0.25">
      <c r="G24" t="s">
        <v>24</v>
      </c>
      <c r="H24">
        <v>5500</v>
      </c>
      <c r="J24" s="11"/>
      <c r="K24" s="11"/>
      <c r="L24" s="11"/>
      <c r="M24" s="11"/>
      <c r="N24" s="11"/>
      <c r="O24" s="11"/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25</v>
      </c>
      <c r="H25" s="11">
        <f>H24*H22</f>
        <v>2200000</v>
      </c>
      <c r="J25" s="11"/>
      <c r="K25" s="11"/>
      <c r="L25" s="11"/>
      <c r="M25" s="11"/>
      <c r="N25" s="11"/>
      <c r="O25" s="11"/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s="11"/>
      <c r="K26" s="11"/>
      <c r="L26" s="11"/>
      <c r="M26" s="11"/>
      <c r="N26" s="11"/>
      <c r="O26" s="11"/>
      <c r="P26" s="11"/>
      <c r="Q26" s="11" t="s">
        <v>15</v>
      </c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I27" t="s">
        <v>22</v>
      </c>
      <c r="J27" s="11"/>
      <c r="K27" s="11"/>
      <c r="L27" s="11"/>
      <c r="M27" s="11"/>
      <c r="N27" s="11"/>
      <c r="O27" s="11"/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7650</v>
      </c>
      <c r="J28" s="11"/>
      <c r="K28" s="11"/>
      <c r="L28" s="11"/>
      <c r="M28" s="11"/>
      <c r="N28" s="11"/>
      <c r="O28" s="11"/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H29">
        <v>396000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19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f>SUM(H28:H30)</f>
        <v>433650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s="16" t="s">
        <v>20</v>
      </c>
      <c r="H32" s="16">
        <v>8610500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C2" sqref="C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E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2024-05-25T05:22:21Z</dcterms:modified>
</cp:coreProperties>
</file>