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Sneha Shankar Pathankar\"/>
    </mc:Choice>
  </mc:AlternateContent>
  <xr:revisionPtr revIDLastSave="0" documentId="13_ncr:1_{C5C4CA6F-BD22-4C6C-AA63-C30E4867D2E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6" i="4" l="1"/>
  <c r="Q5" i="4"/>
  <c r="S5" i="4"/>
  <c r="Q4" i="4"/>
  <c r="I19" i="4"/>
  <c r="I18" i="4"/>
  <c r="H21" i="4"/>
  <c r="H28" i="4"/>
  <c r="P12" i="4" l="1"/>
  <c r="Q12" i="4" s="1"/>
  <c r="P11" i="4"/>
  <c r="Q11" i="4" s="1"/>
  <c r="P10" i="4"/>
  <c r="Q10" i="4" s="1"/>
  <c r="P9" i="4"/>
  <c r="P8" i="4"/>
  <c r="P7" i="4"/>
  <c r="P6" i="4"/>
  <c r="P5" i="4"/>
  <c r="P4" i="4"/>
  <c r="P3" i="4"/>
  <c r="Q2" i="4"/>
  <c r="C13" i="4" l="1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<sst xmlns="http://schemas.openxmlformats.org/spreadsheetml/2006/main" count="30" uniqueCount="27">
  <si>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</si>
  <si>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</si>
  <si>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</si>
  <si>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</si>
  <si>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</si>
  <si>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</si>
  <si>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</si>
  <si>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</si>
  <si>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</si>
  <si>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</si>
  <si>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</si>
  <si>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</si>
  <si>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</si>
  <si>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av</t>
  </si>
  <si>
    <t>sd</t>
  </si>
  <si>
    <t>bv</t>
  </si>
  <si>
    <t>Flat No. 203, 2nd Floor, Suhas Residency, Plot No. 235, Sector 17, Village - Ulwe, Navi Mumbai</t>
  </si>
  <si>
    <t>agreemtn  = 03.11.20</t>
  </si>
  <si>
    <t>rd</t>
  </si>
  <si>
    <t>ca</t>
  </si>
  <si>
    <t>rate</t>
  </si>
  <si>
    <t>fmv</t>
  </si>
  <si>
    <t>bua</t>
  </si>
  <si>
    <t xml:space="preserve">OC - 2017 </t>
  </si>
  <si>
    <t>ls - 50 lakhs</t>
  </si>
  <si>
    <t>mca</t>
  </si>
  <si>
    <t>previous report 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</si>
</sst>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542925</xdr:colOff>
      <xdr:row>25</xdr:row>
      <xdr:rowOff>146279</xdr:rowOff>
    </xdr:from>
    <xdr:to>
      <xdr:col>17</xdr:col>
      <xdr:colOff>791698</xdr:colOff>
      <xdr:row>33</xdr:row>
      <xdr:rowOff>57524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A3D58B-27E3-47FD-94E3-73AE2E62A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0" y="5480279"/>
          <a:ext cx="4315948" cy="14352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49</xdr:row>
      <xdr:rowOff>77450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9DA9FF-8454-4184-8727-A70E9A4CA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19050</xdr:rowOff>
    </xdr:from>
    <xdr:to>
      <xdr:col>16</xdr:col>
      <xdr:colOff>1286</xdr:colOff>
      <xdr:row>46</xdr:row>
      <xdr:rowOff>182194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60DAC9-05B0-478C-BD0D-4F444B088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209550"/>
          <a:ext cx="9211961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43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427672-84A2-44A8-A4C3-34D8EE9E0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8086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43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473EBF-7992-49C6-8E81-3000BBCE7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2E57DF-B953-4AD6-A536-6CF5A4C03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600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22</xdr:col>
      <xdr:colOff>210941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21B668-7898-4D5E-BF96-AFC68FF1C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964541" cy="89833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325257</xdr:colOff>
      <xdr:row>47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4C03FB-4A13-46AB-81AF-E5887A26A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78857" cy="8821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172750</xdr:colOff>
      <xdr:row>44</xdr:row>
      <xdr:rowOff>105933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5C193F-D4F8-4D3F-B4C8-AE4521F33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16750" cy="8297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A4" zoomScaleNormal="100" workbookViewId="0">
      <selection activeCell="D16" sqref="D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9.71093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750</v>
      </c>
      <c r="C2" s="4">
        <f>B2*1.2</f>
        <v>900</v>
      </c>
      <c r="D2" s="4">
        <f t="shared" ref="D2:D13" si="2">C2*1.2</f>
        <v>1080</v>
      </c>
      <c r="E2" s="5">
        <f t="shared" ref="E2:E13" si="3">R2</f>
        <v>7000000</v>
      </c>
      <c r="F2" s="10">
        <f t="shared" ref="F2:F13" si="4">ROUND((E2/B2),0)</f>
        <v>9333</v>
      </c>
      <c r="G2" s="10">
        <f t="shared" ref="G2:G13" si="5">ROUND((E2/C2),0)</f>
        <v>7778</v>
      </c>
      <c r="H2" s="10">
        <f t="shared" ref="H2:H13" si="6">ROUND((E2/D2),0)</f>
        <v>6481</v>
      </c>
      <c r="I2" s="4" t="e">
        <f>#REF!</f>
        <v>#REF!</v>
      </c>
      <c r="J2" s="4">
        <f t="shared" ref="J2:J13" si="7">S2</f>
        <v>0</v>
      </c>
      <c r="O2">
        <v>0</v>
      </c>
      <c r="P2">
        <v>900</v>
      </c>
      <c r="Q2">
        <f t="shared" ref="Q2:Q12" si="8">P2/1.2</f>
        <v>750</v>
      </c>
      <c r="R2" s="2">
        <v>7000000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650</v>
      </c>
      <c r="C3" s="4">
        <f t="shared" ref="C3:C15" si="9">B3*1.2</f>
        <v>780</v>
      </c>
      <c r="D3" s="4">
        <f t="shared" si="2"/>
        <v>936</v>
      </c>
      <c r="E3" s="5">
        <f t="shared" si="3"/>
        <v>7000000</v>
      </c>
      <c r="F3" s="10">
        <f t="shared" si="4"/>
        <v>10769</v>
      </c>
      <c r="G3" s="10">
        <f t="shared" si="5"/>
        <v>8974</v>
      </c>
      <c r="H3" s="10">
        <f t="shared" si="6"/>
        <v>7479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650</v>
      </c>
      <c r="R3" s="2">
        <v>7000000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381.09888000000001</v>
      </c>
      <c r="C4" s="4">
        <f t="shared" si="9"/>
        <v>457.31865599999998</v>
      </c>
      <c r="D4" s="4">
        <f t="shared" si="2"/>
        <v>548.7823871999999</v>
      </c>
      <c r="E4" s="5">
        <f t="shared" si="3"/>
        <v>3500000</v>
      </c>
      <c r="F4" s="10">
        <f t="shared" si="4"/>
        <v>9184</v>
      </c>
      <c r="G4" s="10">
        <f t="shared" si="5"/>
        <v>7653</v>
      </c>
      <c r="H4" s="10">
        <f t="shared" si="6"/>
        <v>6378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f>36.42*10.464</f>
        <v>381.09888000000001</v>
      </c>
      <c r="R4" s="2">
        <v>3500000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297.94752</v>
      </c>
      <c r="C5" s="4">
        <f t="shared" si="9"/>
        <v>357.53702399999997</v>
      </c>
      <c r="D5" s="4">
        <f t="shared" si="2"/>
        <v>429.04442879999993</v>
      </c>
      <c r="E5" s="5">
        <f t="shared" si="3"/>
        <v>3800000</v>
      </c>
      <c r="F5" s="10">
        <f t="shared" si="4"/>
        <v>12754</v>
      </c>
      <c r="G5" s="10">
        <f t="shared" si="5"/>
        <v>10628</v>
      </c>
      <c r="H5" s="10">
        <f t="shared" si="6"/>
        <v>8857</v>
      </c>
      <c r="I5" s="4" t="e">
        <f>#REF!</f>
        <v>#REF!</v>
      </c>
      <c r="J5" s="4">
        <f t="shared" si="7"/>
        <v>27.68</v>
      </c>
      <c r="O5">
        <v>0</v>
      </c>
      <c r="P5">
        <f t="shared" si="10"/>
        <v>0</v>
      </c>
      <c r="Q5">
        <f>S5*10.764</f>
        <v>297.94752</v>
      </c>
      <c r="R5" s="2">
        <v>3800000</v>
      </c>
      <c r="S5" s="8">
        <f>23.982+1.598+1.23+0.87</f>
        <v>27.68</v>
      </c>
      <c r="T5" s="8"/>
    </row>
    <row r="6" spans="1:20" x14ac:dyDescent="0.25">
      <c r="A6" s="4">
        <f t="shared" si="0"/>
        <v>0</v>
      </c>
      <c r="B6" s="4">
        <f t="shared" si="1"/>
        <v>384.339384</v>
      </c>
      <c r="C6" s="4">
        <f t="shared" si="9"/>
        <v>461.20726079999997</v>
      </c>
      <c r="D6" s="4">
        <f t="shared" si="2"/>
        <v>553.44871295999997</v>
      </c>
      <c r="E6" s="5">
        <f t="shared" si="3"/>
        <v>3700000</v>
      </c>
      <c r="F6" s="15">
        <f t="shared" si="4"/>
        <v>9627</v>
      </c>
      <c r="G6" s="10">
        <f t="shared" si="5"/>
        <v>8022</v>
      </c>
      <c r="H6" s="10">
        <f t="shared" si="6"/>
        <v>6685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f>35.706*10.764</f>
        <v>384.339384</v>
      </c>
      <c r="R6" s="2">
        <v>3700000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410</v>
      </c>
      <c r="C7" s="4">
        <f t="shared" si="9"/>
        <v>492</v>
      </c>
      <c r="D7" s="4">
        <f t="shared" si="2"/>
        <v>590.4</v>
      </c>
      <c r="E7" s="5">
        <f t="shared" si="3"/>
        <v>5000000</v>
      </c>
      <c r="F7" s="10">
        <f t="shared" si="4"/>
        <v>12195</v>
      </c>
      <c r="G7" s="10">
        <f t="shared" si="5"/>
        <v>10163</v>
      </c>
      <c r="H7" s="10">
        <f t="shared" si="6"/>
        <v>8469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410</v>
      </c>
      <c r="R7" s="2">
        <v>5000000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400</v>
      </c>
      <c r="C8" s="4">
        <f t="shared" si="9"/>
        <v>480</v>
      </c>
      <c r="D8" s="4">
        <f t="shared" si="2"/>
        <v>576</v>
      </c>
      <c r="E8" s="5">
        <f t="shared" si="3"/>
        <v>5000000</v>
      </c>
      <c r="F8" s="15">
        <f t="shared" si="4"/>
        <v>12500</v>
      </c>
      <c r="G8" s="10">
        <f t="shared" si="5"/>
        <v>10417</v>
      </c>
      <c r="H8" s="10">
        <f t="shared" si="6"/>
        <v>8681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400</v>
      </c>
      <c r="R8" s="2">
        <v>5000000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400</v>
      </c>
      <c r="C9" s="4">
        <f t="shared" si="9"/>
        <v>480</v>
      </c>
      <c r="D9" s="4">
        <f t="shared" si="2"/>
        <v>576</v>
      </c>
      <c r="E9" s="5">
        <f t="shared" si="3"/>
        <v>5450000</v>
      </c>
      <c r="F9" s="15">
        <f t="shared" si="4"/>
        <v>13625</v>
      </c>
      <c r="G9" s="10">
        <f t="shared" si="5"/>
        <v>11354</v>
      </c>
      <c r="H9" s="10">
        <f t="shared" si="6"/>
        <v>9462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400</v>
      </c>
      <c r="R9" s="2">
        <v>5450000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5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16</v>
      </c>
    </row>
    <row r="18" spans="7:24" x14ac:dyDescent="0.25">
      <c r="G18" t="s">
        <v>22</v>
      </c>
      <c r="H18">
        <v>493</v>
      </c>
      <c r="I18">
        <f>45.84*10.764</f>
        <v>493.42176000000001</v>
      </c>
    </row>
    <row r="19" spans="7:24" x14ac:dyDescent="0.25">
      <c r="G19" t="s">
        <v>19</v>
      </c>
      <c r="H19">
        <v>411</v>
      </c>
      <c r="I19">
        <f>I18/H19</f>
        <v>1.2005395620437955</v>
      </c>
    </row>
    <row r="20" spans="7:24" x14ac:dyDescent="0.25">
      <c r="G20" t="s">
        <v>20</v>
      </c>
      <c r="H20">
        <v>12500</v>
      </c>
      <c r="J20" s="11"/>
      <c r="K20" s="11"/>
      <c r="L20" s="11"/>
      <c r="M20" s="11"/>
      <c r="N20" s="11"/>
      <c r="O20" s="11"/>
    </row>
    <row r="21" spans="7:24" x14ac:dyDescent="0.25">
      <c r="G21" t="s">
        <v>21</v>
      </c>
      <c r="H21">
        <f>H20*H19</f>
        <v>5137500</v>
      </c>
      <c r="J21" s="11"/>
      <c r="K21" s="11"/>
      <c r="L21" s="11"/>
      <c r="M21" s="11"/>
      <c r="N21" s="11"/>
      <c r="O21" s="11"/>
    </row>
    <row r="22" spans="7:24" x14ac:dyDescent="0.25">
      <c r="G22" s="6"/>
      <c r="H22" s="6"/>
      <c r="J22" s="11" t="s">
        <v>25</v>
      </c>
      <c r="K22" s="11"/>
      <c r="L22" s="11"/>
      <c r="M22" s="11"/>
      <c r="N22" s="11">
        <v>406</v>
      </c>
      <c r="O22" s="11"/>
    </row>
    <row r="23" spans="7:24" x14ac:dyDescent="0.25">
      <c r="J23" s="11"/>
      <c r="K23" s="11"/>
      <c r="L23" s="11"/>
      <c r="M23" s="11"/>
      <c r="N23" s="11"/>
      <c r="O23" s="11"/>
    </row>
    <row r="24" spans="7:24" x14ac:dyDescent="0.25">
      <c r="G24" t="s">
        <v>17</v>
      </c>
      <c r="I24" t="s">
        <v>24</v>
      </c>
      <c r="J24" s="11"/>
      <c r="K24" s="11"/>
      <c r="L24" s="11"/>
      <c r="M24" s="11"/>
      <c r="N24" s="11"/>
      <c r="O24" s="11"/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13</v>
      </c>
      <c r="H25">
        <v>4050000</v>
      </c>
      <c r="J25" s="11"/>
      <c r="K25" s="11"/>
      <c r="L25" s="11"/>
      <c r="M25" s="11"/>
      <c r="N25" s="11" t="s">
        <v>26</v>
      </c>
      <c r="O25" s="11"/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14</v>
      </c>
      <c r="H26">
        <v>121500</v>
      </c>
      <c r="J26" s="11"/>
      <c r="K26" s="11"/>
      <c r="L26" s="11"/>
      <c r="M26" s="11"/>
      <c r="N26" s="11"/>
      <c r="O26" s="11"/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18</v>
      </c>
      <c r="H27">
        <v>30000</v>
      </c>
      <c r="J27" s="11"/>
      <c r="K27" s="11"/>
      <c r="L27" s="11"/>
      <c r="M27" s="11"/>
      <c r="N27" s="11"/>
      <c r="O27" s="11"/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15</v>
      </c>
      <c r="H28">
        <f>SUM(H25:H27)</f>
        <v>4201500</v>
      </c>
      <c r="J28" s="11"/>
      <c r="K28" s="11"/>
      <c r="L28" s="11"/>
      <c r="M28" s="11"/>
      <c r="N28" s="11"/>
      <c r="O28" s="11"/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23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G32" s="16"/>
      <c r="H32" s="16"/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E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2"/>
  <sheetViews>
    <sheetView workbookViewId="0">
      <selection activeCell="B2" sqref="B2"/>
    </sheetView>
  </sheetViews>
  <sheetFormatPr defaultRowHeight="15" x14ac:dyDescent="0.25"/>
  <sheetData>
    <row r="1" spans="1:2" x14ac:dyDescent="0.25">
      <c r="A1" s="6"/>
    </row>
    <row r="2" spans="1:2" x14ac:dyDescent="0.25">
      <c r="B2" s="6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2024-05-25T08:42:27Z</dcterms:modified>
</cp:coreProperties>
</file>