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91464C5F-AB38-4158-96E3-96533A219BAB}" xr6:coauthVersionLast="47" xr6:coauthVersionMax="47" xr10:uidLastSave="{00000000-0000-0000-0000-000000000000}"/>
  <bookViews>
    <workbookView xWindow="1425" yWindow="15" windowWidth="14025" windowHeight="15465" xr2:uid="{00000000-000D-0000-FFFF-FFFF00000000}"/>
  </bookViews>
  <sheets>
    <sheet name="Summary" sheetId="15" r:id="rId1"/>
    <sheet name="Construction Cost" sheetId="2" r:id="rId2"/>
    <sheet name="Wing A MIS" sheetId="3" r:id="rId3"/>
    <sheet name="Wing B MIS" sheetId="6" r:id="rId4"/>
    <sheet name="Wing C MIS" sheetId="10" r:id="rId5"/>
    <sheet name="Wing D MIS" sheetId="14" r:id="rId6"/>
    <sheet name="WIng A Sold" sheetId="5" r:id="rId7"/>
    <sheet name="Wing B Sold" sheetId="7" r:id="rId8"/>
    <sheet name="WIng C Sold" sheetId="11" r:id="rId9"/>
    <sheet name="Wing A Unsold" sheetId="4" r:id="rId10"/>
    <sheet name="Wing B Unsold" sheetId="8" r:id="rId11"/>
    <sheet name="Wing C Unsold" sheetId="12" r:id="rId12"/>
    <sheet name="Wing D Unsold" sheetId="13" r:id="rId13"/>
  </sheets>
  <definedNames>
    <definedName name="_xlnm._FilterDatabase" localSheetId="2" hidden="1">'Wing A MIS'!$A$1:$P$104</definedName>
    <definedName name="_xlnm._FilterDatabase" localSheetId="3" hidden="1">'Wing B MIS'!$A$1:$P$105</definedName>
    <definedName name="_xlnm._FilterDatabase" localSheetId="4" hidden="1">'Wing C MIS'!$A$1:$P$97</definedName>
  </definedNames>
  <calcPr calcId="191029"/>
</workbook>
</file>

<file path=xl/calcChain.xml><?xml version="1.0" encoding="utf-8"?>
<calcChain xmlns="http://schemas.openxmlformats.org/spreadsheetml/2006/main">
  <c r="F98" i="10" l="1"/>
  <c r="E98" i="10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2" i="10"/>
  <c r="F106" i="6"/>
  <c r="E106" i="6"/>
  <c r="F105" i="3" l="1"/>
  <c r="E105" i="3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2" i="6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2" i="3"/>
  <c r="F37" i="15" l="1"/>
  <c r="C36" i="15"/>
  <c r="E36" i="15" s="1"/>
  <c r="C35" i="15"/>
  <c r="E35" i="15" s="1"/>
  <c r="C33" i="15"/>
  <c r="C34" i="15"/>
  <c r="E34" i="15" s="1"/>
  <c r="E33" i="15"/>
  <c r="G24" i="15"/>
  <c r="F24" i="15"/>
  <c r="E24" i="15"/>
  <c r="D24" i="15"/>
  <c r="D25" i="15"/>
  <c r="E25" i="15"/>
  <c r="G25" i="15"/>
  <c r="G4" i="15" s="1"/>
  <c r="F25" i="15"/>
  <c r="G26" i="15"/>
  <c r="G5" i="15" s="1"/>
  <c r="F26" i="15"/>
  <c r="E26" i="15"/>
  <c r="D26" i="15"/>
  <c r="C26" i="15"/>
  <c r="C25" i="15"/>
  <c r="C24" i="15"/>
  <c r="E27" i="15"/>
  <c r="G27" i="15" s="1"/>
  <c r="H27" i="15" s="1"/>
  <c r="D27" i="15"/>
  <c r="D28" i="15" s="1"/>
  <c r="C27" i="15"/>
  <c r="D18" i="15"/>
  <c r="E18" i="15"/>
  <c r="G18" i="15" s="1"/>
  <c r="F6" i="15" s="1"/>
  <c r="N5" i="2" s="1"/>
  <c r="E17" i="15"/>
  <c r="G17" i="15" s="1"/>
  <c r="D17" i="15"/>
  <c r="E16" i="15"/>
  <c r="G16" i="15" s="1"/>
  <c r="D16" i="15"/>
  <c r="E15" i="15"/>
  <c r="D15" i="15"/>
  <c r="C18" i="15"/>
  <c r="C17" i="15"/>
  <c r="C16" i="15"/>
  <c r="C15" i="15"/>
  <c r="F14" i="13"/>
  <c r="H14" i="13"/>
  <c r="E14" i="13"/>
  <c r="F3" i="13"/>
  <c r="H3" i="13"/>
  <c r="F4" i="13"/>
  <c r="H4" i="13"/>
  <c r="F5" i="13"/>
  <c r="H5" i="13"/>
  <c r="F6" i="13"/>
  <c r="H6" i="13"/>
  <c r="F7" i="13"/>
  <c r="H7" i="13"/>
  <c r="F8" i="13"/>
  <c r="H8" i="13"/>
  <c r="F9" i="13"/>
  <c r="H9" i="13"/>
  <c r="F10" i="13"/>
  <c r="H10" i="13"/>
  <c r="F11" i="13"/>
  <c r="H11" i="13"/>
  <c r="F12" i="13"/>
  <c r="H12" i="13"/>
  <c r="F13" i="13"/>
  <c r="H13" i="13"/>
  <c r="H2" i="13"/>
  <c r="F2" i="13"/>
  <c r="F55" i="12"/>
  <c r="H55" i="12"/>
  <c r="E55" i="12"/>
  <c r="F3" i="12"/>
  <c r="H3" i="12" s="1"/>
  <c r="F4" i="12"/>
  <c r="H4" i="12"/>
  <c r="F5" i="12"/>
  <c r="H5" i="12" s="1"/>
  <c r="F6" i="12"/>
  <c r="H6" i="12"/>
  <c r="F7" i="12"/>
  <c r="H7" i="12" s="1"/>
  <c r="F8" i="12"/>
  <c r="H8" i="12"/>
  <c r="F9" i="12"/>
  <c r="H9" i="12" s="1"/>
  <c r="F10" i="12"/>
  <c r="H10" i="12"/>
  <c r="F11" i="12"/>
  <c r="H11" i="12" s="1"/>
  <c r="F12" i="12"/>
  <c r="H12" i="12"/>
  <c r="F13" i="12"/>
  <c r="H13" i="12" s="1"/>
  <c r="F14" i="12"/>
  <c r="H14" i="12"/>
  <c r="F15" i="12"/>
  <c r="H15" i="12" s="1"/>
  <c r="F16" i="12"/>
  <c r="H16" i="12"/>
  <c r="F17" i="12"/>
  <c r="H17" i="12" s="1"/>
  <c r="F18" i="12"/>
  <c r="H18" i="12"/>
  <c r="F19" i="12"/>
  <c r="H19" i="12" s="1"/>
  <c r="F20" i="12"/>
  <c r="H20" i="12"/>
  <c r="F21" i="12"/>
  <c r="H21" i="12" s="1"/>
  <c r="F22" i="12"/>
  <c r="H22" i="12"/>
  <c r="F23" i="12"/>
  <c r="H23" i="12" s="1"/>
  <c r="F24" i="12"/>
  <c r="H24" i="12"/>
  <c r="F25" i="12"/>
  <c r="H25" i="12" s="1"/>
  <c r="F26" i="12"/>
  <c r="H26" i="12"/>
  <c r="F27" i="12"/>
  <c r="H27" i="12" s="1"/>
  <c r="F28" i="12"/>
  <c r="H28" i="12"/>
  <c r="F29" i="12"/>
  <c r="H29" i="12" s="1"/>
  <c r="F30" i="12"/>
  <c r="H30" i="12"/>
  <c r="F31" i="12"/>
  <c r="H31" i="12" s="1"/>
  <c r="F32" i="12"/>
  <c r="H32" i="12"/>
  <c r="F33" i="12"/>
  <c r="H33" i="12" s="1"/>
  <c r="F34" i="12"/>
  <c r="H34" i="12"/>
  <c r="F35" i="12"/>
  <c r="H35" i="12" s="1"/>
  <c r="F36" i="12"/>
  <c r="H36" i="12"/>
  <c r="F37" i="12"/>
  <c r="H37" i="12" s="1"/>
  <c r="F38" i="12"/>
  <c r="H38" i="12"/>
  <c r="F39" i="12"/>
  <c r="H39" i="12" s="1"/>
  <c r="F40" i="12"/>
  <c r="H40" i="12"/>
  <c r="F41" i="12"/>
  <c r="H41" i="12" s="1"/>
  <c r="F42" i="12"/>
  <c r="H42" i="12"/>
  <c r="F43" i="12"/>
  <c r="H43" i="12" s="1"/>
  <c r="F44" i="12"/>
  <c r="H44" i="12"/>
  <c r="F45" i="12"/>
  <c r="H45" i="12" s="1"/>
  <c r="F46" i="12"/>
  <c r="H46" i="12"/>
  <c r="F47" i="12"/>
  <c r="H47" i="12" s="1"/>
  <c r="F48" i="12"/>
  <c r="H48" i="12"/>
  <c r="F49" i="12"/>
  <c r="H49" i="12" s="1"/>
  <c r="F50" i="12"/>
  <c r="H50" i="12"/>
  <c r="F51" i="12"/>
  <c r="H51" i="12" s="1"/>
  <c r="F52" i="12"/>
  <c r="H52" i="12"/>
  <c r="F53" i="12"/>
  <c r="H53" i="12" s="1"/>
  <c r="F54" i="12"/>
  <c r="H54" i="12"/>
  <c r="F2" i="12"/>
  <c r="H2" i="12" s="1"/>
  <c r="F45" i="11"/>
  <c r="G45" i="11"/>
  <c r="H45" i="11"/>
  <c r="I45" i="11"/>
  <c r="E45" i="11"/>
  <c r="F3" i="1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2" i="11"/>
  <c r="F92" i="8"/>
  <c r="H92" i="8"/>
  <c r="E92" i="8"/>
  <c r="F3" i="8"/>
  <c r="H3" i="8" s="1"/>
  <c r="F4" i="8"/>
  <c r="H4" i="8"/>
  <c r="F5" i="8"/>
  <c r="H5" i="8" s="1"/>
  <c r="F6" i="8"/>
  <c r="H6" i="8"/>
  <c r="F7" i="8"/>
  <c r="H7" i="8" s="1"/>
  <c r="F8" i="8"/>
  <c r="H8" i="8"/>
  <c r="F9" i="8"/>
  <c r="H9" i="8" s="1"/>
  <c r="F10" i="8"/>
  <c r="H10" i="8"/>
  <c r="F11" i="8"/>
  <c r="H11" i="8" s="1"/>
  <c r="F12" i="8"/>
  <c r="H12" i="8"/>
  <c r="F13" i="8"/>
  <c r="H13" i="8" s="1"/>
  <c r="F14" i="8"/>
  <c r="H14" i="8"/>
  <c r="F15" i="8"/>
  <c r="H15" i="8" s="1"/>
  <c r="F16" i="8"/>
  <c r="H16" i="8"/>
  <c r="F17" i="8"/>
  <c r="H17" i="8" s="1"/>
  <c r="F18" i="8"/>
  <c r="H18" i="8"/>
  <c r="F19" i="8"/>
  <c r="H19" i="8" s="1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2" i="8"/>
  <c r="H32" i="8"/>
  <c r="F33" i="8"/>
  <c r="H33" i="8"/>
  <c r="F34" i="8"/>
  <c r="H34" i="8"/>
  <c r="F35" i="8"/>
  <c r="H35" i="8"/>
  <c r="F36" i="8"/>
  <c r="H36" i="8"/>
  <c r="F37" i="8"/>
  <c r="H37" i="8"/>
  <c r="F38" i="8"/>
  <c r="H38" i="8"/>
  <c r="F39" i="8"/>
  <c r="H39" i="8"/>
  <c r="F40" i="8"/>
  <c r="H40" i="8"/>
  <c r="F41" i="8"/>
  <c r="H41" i="8"/>
  <c r="F42" i="8"/>
  <c r="H42" i="8"/>
  <c r="F43" i="8"/>
  <c r="H43" i="8"/>
  <c r="F44" i="8"/>
  <c r="H44" i="8"/>
  <c r="F45" i="8"/>
  <c r="H45" i="8"/>
  <c r="F46" i="8"/>
  <c r="H46" i="8"/>
  <c r="F47" i="8"/>
  <c r="H47" i="8"/>
  <c r="F48" i="8"/>
  <c r="H48" i="8"/>
  <c r="F49" i="8"/>
  <c r="H49" i="8"/>
  <c r="F50" i="8"/>
  <c r="H50" i="8"/>
  <c r="F51" i="8"/>
  <c r="H51" i="8"/>
  <c r="F52" i="8"/>
  <c r="H52" i="8"/>
  <c r="F53" i="8"/>
  <c r="H53" i="8"/>
  <c r="F54" i="8"/>
  <c r="H54" i="8"/>
  <c r="F55" i="8"/>
  <c r="H55" i="8"/>
  <c r="F56" i="8"/>
  <c r="H56" i="8"/>
  <c r="F57" i="8"/>
  <c r="H57" i="8"/>
  <c r="F58" i="8"/>
  <c r="H58" i="8"/>
  <c r="F59" i="8"/>
  <c r="H59" i="8"/>
  <c r="F60" i="8"/>
  <c r="H60" i="8"/>
  <c r="F61" i="8"/>
  <c r="H61" i="8"/>
  <c r="F62" i="8"/>
  <c r="H62" i="8"/>
  <c r="F63" i="8"/>
  <c r="H63" i="8"/>
  <c r="F64" i="8"/>
  <c r="H64" i="8"/>
  <c r="F65" i="8"/>
  <c r="H65" i="8"/>
  <c r="F66" i="8"/>
  <c r="H66" i="8"/>
  <c r="F67" i="8"/>
  <c r="H67" i="8"/>
  <c r="F68" i="8"/>
  <c r="H68" i="8"/>
  <c r="F69" i="8"/>
  <c r="H69" i="8"/>
  <c r="F70" i="8"/>
  <c r="H70" i="8"/>
  <c r="F71" i="8"/>
  <c r="H71" i="8"/>
  <c r="F72" i="8"/>
  <c r="H72" i="8"/>
  <c r="F73" i="8"/>
  <c r="H73" i="8"/>
  <c r="F74" i="8"/>
  <c r="H74" i="8"/>
  <c r="F75" i="8"/>
  <c r="H75" i="8"/>
  <c r="F76" i="8"/>
  <c r="H76" i="8"/>
  <c r="F77" i="8"/>
  <c r="H77" i="8"/>
  <c r="F78" i="8"/>
  <c r="H78" i="8"/>
  <c r="F79" i="8"/>
  <c r="H79" i="8"/>
  <c r="F80" i="8"/>
  <c r="H80" i="8"/>
  <c r="F81" i="8"/>
  <c r="H81" i="8"/>
  <c r="F82" i="8"/>
  <c r="H82" i="8"/>
  <c r="F83" i="8"/>
  <c r="H83" i="8"/>
  <c r="F84" i="8"/>
  <c r="H84" i="8"/>
  <c r="F85" i="8"/>
  <c r="H85" i="8"/>
  <c r="F86" i="8"/>
  <c r="H86" i="8"/>
  <c r="F87" i="8"/>
  <c r="H87" i="8"/>
  <c r="F88" i="8"/>
  <c r="H88" i="8"/>
  <c r="F89" i="8"/>
  <c r="H89" i="8"/>
  <c r="F90" i="8"/>
  <c r="H90" i="8"/>
  <c r="F91" i="8"/>
  <c r="H91" i="8"/>
  <c r="H2" i="8"/>
  <c r="F2" i="8"/>
  <c r="F16" i="7"/>
  <c r="G16" i="7"/>
  <c r="H16" i="7"/>
  <c r="I16" i="7"/>
  <c r="E16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2" i="7"/>
  <c r="F20" i="5"/>
  <c r="G20" i="5"/>
  <c r="H20" i="5"/>
  <c r="I20" i="5"/>
  <c r="E20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" i="5"/>
  <c r="F87" i="4"/>
  <c r="H87" i="4"/>
  <c r="E87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2" i="4"/>
  <c r="C65" i="2"/>
  <c r="E64" i="2"/>
  <c r="G64" i="2" s="1"/>
  <c r="E63" i="2"/>
  <c r="E62" i="2"/>
  <c r="G62" i="2" s="1"/>
  <c r="H62" i="2" s="1"/>
  <c r="E61" i="2"/>
  <c r="G61" i="2" s="1"/>
  <c r="H61" i="2" s="1"/>
  <c r="E60" i="2"/>
  <c r="E59" i="2"/>
  <c r="E58" i="2"/>
  <c r="G58" i="2" s="1"/>
  <c r="H58" i="2" s="1"/>
  <c r="E57" i="2"/>
  <c r="G57" i="2" s="1"/>
  <c r="H57" i="2" s="1"/>
  <c r="E56" i="2"/>
  <c r="G56" i="2" s="1"/>
  <c r="E55" i="2"/>
  <c r="E54" i="2"/>
  <c r="G54" i="2" s="1"/>
  <c r="H54" i="2" s="1"/>
  <c r="G53" i="2"/>
  <c r="H53" i="2" s="1"/>
  <c r="E53" i="2"/>
  <c r="E52" i="2"/>
  <c r="E51" i="2"/>
  <c r="E50" i="2"/>
  <c r="G50" i="2" s="1"/>
  <c r="C45" i="2"/>
  <c r="E44" i="2"/>
  <c r="G44" i="2" s="1"/>
  <c r="H44" i="2" s="1"/>
  <c r="E43" i="2"/>
  <c r="G43" i="2" s="1"/>
  <c r="H43" i="2" s="1"/>
  <c r="E42" i="2"/>
  <c r="G42" i="2" s="1"/>
  <c r="E41" i="2"/>
  <c r="E40" i="2"/>
  <c r="G40" i="2" s="1"/>
  <c r="H40" i="2" s="1"/>
  <c r="E39" i="2"/>
  <c r="G39" i="2" s="1"/>
  <c r="H39" i="2" s="1"/>
  <c r="E38" i="2"/>
  <c r="E37" i="2"/>
  <c r="E36" i="2"/>
  <c r="G36" i="2" s="1"/>
  <c r="H36" i="2" s="1"/>
  <c r="G35" i="2"/>
  <c r="H35" i="2" s="1"/>
  <c r="E35" i="2"/>
  <c r="E34" i="2"/>
  <c r="G34" i="2" s="1"/>
  <c r="E33" i="2"/>
  <c r="E32" i="2"/>
  <c r="G32" i="2" s="1"/>
  <c r="H32" i="2" s="1"/>
  <c r="E31" i="2"/>
  <c r="G31" i="2" s="1"/>
  <c r="H31" i="2" s="1"/>
  <c r="E30" i="2"/>
  <c r="E24" i="2"/>
  <c r="C24" i="2"/>
  <c r="C25" i="2" s="1"/>
  <c r="E23" i="2"/>
  <c r="G23" i="2" s="1"/>
  <c r="E22" i="2"/>
  <c r="E21" i="2"/>
  <c r="G21" i="2" s="1"/>
  <c r="H21" i="2" s="1"/>
  <c r="E20" i="2"/>
  <c r="G20" i="2" s="1"/>
  <c r="H20" i="2" s="1"/>
  <c r="E19" i="2"/>
  <c r="E18" i="2"/>
  <c r="E17" i="2"/>
  <c r="G17" i="2" s="1"/>
  <c r="H17" i="2" s="1"/>
  <c r="G16" i="2"/>
  <c r="H16" i="2" s="1"/>
  <c r="E16" i="2"/>
  <c r="E15" i="2"/>
  <c r="G15" i="2" s="1"/>
  <c r="E14" i="2"/>
  <c r="E13" i="2"/>
  <c r="G13" i="2" s="1"/>
  <c r="H13" i="2" s="1"/>
  <c r="E12" i="2"/>
  <c r="G12" i="2" s="1"/>
  <c r="H12" i="2" s="1"/>
  <c r="E11" i="2"/>
  <c r="C6" i="2"/>
  <c r="E5" i="2"/>
  <c r="G5" i="2" s="1"/>
  <c r="H5" i="2" s="1"/>
  <c r="G4" i="2"/>
  <c r="H4" i="2" s="1"/>
  <c r="E4" i="2"/>
  <c r="E3" i="2"/>
  <c r="G3" i="2" s="1"/>
  <c r="E45" i="2" l="1"/>
  <c r="E25" i="2"/>
  <c r="N13" i="2"/>
  <c r="G6" i="2"/>
  <c r="D3" i="15"/>
  <c r="D5" i="15"/>
  <c r="F4" i="15"/>
  <c r="N33" i="2" s="1"/>
  <c r="H25" i="15"/>
  <c r="C5" i="15"/>
  <c r="D4" i="15"/>
  <c r="D6" i="15"/>
  <c r="C28" i="15"/>
  <c r="H26" i="15"/>
  <c r="C6" i="15"/>
  <c r="E4" i="15"/>
  <c r="G28" i="15"/>
  <c r="C19" i="15"/>
  <c r="E19" i="15"/>
  <c r="F5" i="15"/>
  <c r="N14" i="2" s="1"/>
  <c r="E3" i="15"/>
  <c r="D19" i="15"/>
  <c r="C4" i="15"/>
  <c r="G3" i="15"/>
  <c r="G15" i="15"/>
  <c r="F3" i="15" s="1"/>
  <c r="N53" i="2" s="1"/>
  <c r="C3" i="15"/>
  <c r="E6" i="15"/>
  <c r="G6" i="15"/>
  <c r="E5" i="15"/>
  <c r="F28" i="15"/>
  <c r="C37" i="15"/>
  <c r="E37" i="15"/>
  <c r="H24" i="15"/>
  <c r="E28" i="15"/>
  <c r="H50" i="2"/>
  <c r="H59" i="2"/>
  <c r="H41" i="2"/>
  <c r="E65" i="2"/>
  <c r="G11" i="2"/>
  <c r="G19" i="2"/>
  <c r="H19" i="2" s="1"/>
  <c r="G24" i="2"/>
  <c r="H24" i="2" s="1"/>
  <c r="G30" i="2"/>
  <c r="G38" i="2"/>
  <c r="H38" i="2" s="1"/>
  <c r="G52" i="2"/>
  <c r="H52" i="2" s="1"/>
  <c r="G60" i="2"/>
  <c r="H60" i="2" s="1"/>
  <c r="H3" i="2"/>
  <c r="H6" i="2" s="1"/>
  <c r="E6" i="2"/>
  <c r="H11" i="2"/>
  <c r="G14" i="2"/>
  <c r="H14" i="2" s="1"/>
  <c r="H15" i="2"/>
  <c r="G18" i="2"/>
  <c r="H18" i="2" s="1"/>
  <c r="G22" i="2"/>
  <c r="H22" i="2" s="1"/>
  <c r="H23" i="2"/>
  <c r="H30" i="2"/>
  <c r="G33" i="2"/>
  <c r="H33" i="2" s="1"/>
  <c r="H34" i="2"/>
  <c r="G37" i="2"/>
  <c r="H37" i="2" s="1"/>
  <c r="G41" i="2"/>
  <c r="H42" i="2"/>
  <c r="G51" i="2"/>
  <c r="G55" i="2"/>
  <c r="H55" i="2" s="1"/>
  <c r="H56" i="2"/>
  <c r="G59" i="2"/>
  <c r="G63" i="2"/>
  <c r="H63" i="2" s="1"/>
  <c r="H64" i="2"/>
  <c r="G65" i="2" l="1"/>
  <c r="N51" i="2"/>
  <c r="N52" i="2"/>
  <c r="N54" i="2"/>
  <c r="F65" i="2"/>
  <c r="F33" i="15" s="1"/>
  <c r="G33" i="15" s="1"/>
  <c r="H33" i="15" s="1"/>
  <c r="H3" i="15" s="1"/>
  <c r="N34" i="2"/>
  <c r="N32" i="2"/>
  <c r="N35" i="2" s="1"/>
  <c r="C43" i="15" s="1"/>
  <c r="I4" i="15" s="1"/>
  <c r="J4" i="15" s="1"/>
  <c r="K4" i="15" s="1"/>
  <c r="L4" i="15" s="1"/>
  <c r="N31" i="2"/>
  <c r="N15" i="2"/>
  <c r="N12" i="2"/>
  <c r="N16" i="2" s="1"/>
  <c r="C44" i="15" s="1"/>
  <c r="I5" i="15" s="1"/>
  <c r="J5" i="15" s="1"/>
  <c r="N4" i="2"/>
  <c r="N3" i="2"/>
  <c r="N6" i="2"/>
  <c r="F6" i="2"/>
  <c r="F36" i="15" s="1"/>
  <c r="N55" i="2"/>
  <c r="C42" i="15" s="1"/>
  <c r="I3" i="15" s="1"/>
  <c r="H28" i="15"/>
  <c r="E7" i="15"/>
  <c r="D7" i="15"/>
  <c r="G7" i="15"/>
  <c r="G19" i="15"/>
  <c r="F7" i="15"/>
  <c r="C7" i="15"/>
  <c r="H25" i="2"/>
  <c r="G25" i="2"/>
  <c r="F25" i="2" s="1"/>
  <c r="F35" i="15" s="1"/>
  <c r="G35" i="15" s="1"/>
  <c r="H35" i="15" s="1"/>
  <c r="H5" i="15" s="1"/>
  <c r="H45" i="2"/>
  <c r="G45" i="2"/>
  <c r="F45" i="2" s="1"/>
  <c r="F34" i="15" s="1"/>
  <c r="G34" i="15" s="1"/>
  <c r="H34" i="15" s="1"/>
  <c r="H4" i="15" s="1"/>
  <c r="H51" i="2"/>
  <c r="H65" i="2" s="1"/>
  <c r="G36" i="15" l="1"/>
  <c r="N7" i="2"/>
  <c r="C45" i="15" s="1"/>
  <c r="I6" i="15" s="1"/>
  <c r="I7" i="15" s="1"/>
  <c r="K5" i="15"/>
  <c r="L5" i="15" s="1"/>
  <c r="J3" i="15"/>
  <c r="H36" i="15" l="1"/>
  <c r="G37" i="15"/>
  <c r="C46" i="15"/>
  <c r="K3" i="15"/>
  <c r="H6" i="15" l="1"/>
  <c r="H37" i="15"/>
  <c r="L3" i="15"/>
  <c r="J6" i="15" l="1"/>
  <c r="H7" i="15"/>
  <c r="K6" i="15" l="1"/>
  <c r="K7" i="15" s="1"/>
  <c r="L6" i="15"/>
  <c r="L7" i="15" s="1"/>
  <c r="J7" i="15"/>
  <c r="L8" i="15" l="1"/>
  <c r="L9" i="15"/>
  <c r="L10" i="15"/>
</calcChain>
</file>

<file path=xl/sharedStrings.xml><?xml version="1.0" encoding="utf-8"?>
<sst xmlns="http://schemas.openxmlformats.org/spreadsheetml/2006/main" count="2403" uniqueCount="124">
  <si>
    <t>Sr. No.</t>
  </si>
  <si>
    <t>Booking date</t>
  </si>
  <si>
    <t>Registration/ Agreement date</t>
  </si>
  <si>
    <t>Date of completion as per Agreement*</t>
  </si>
  <si>
    <t>Amount recd. Till Date of Completion in 3 (Cr)</t>
  </si>
  <si>
    <t>Unit No.</t>
  </si>
  <si>
    <t>Tower Name</t>
  </si>
  <si>
    <t>Unit Config.</t>
  </si>
  <si>
    <t>Unit Type (Resi/Comm)</t>
  </si>
  <si>
    <t>Sold / Unsold</t>
  </si>
  <si>
    <t>Customer Name</t>
  </si>
  <si>
    <t>Saleable Area 
(Sq. ft.)</t>
  </si>
  <si>
    <t>Aggrement 
Value</t>
  </si>
  <si>
    <t>Club 
Charges</t>
  </si>
  <si>
    <t>Car 
Parking</t>
  </si>
  <si>
    <t>Other 
charges</t>
  </si>
  <si>
    <t>Total Sales 
Value</t>
  </si>
  <si>
    <t>Sale price (Saleable)</t>
  </si>
  <si>
    <t>Amount demanded (excl taxes)</t>
  </si>
  <si>
    <t>Amount Recd (excl taxes)</t>
  </si>
  <si>
    <t>Receivable 
(excl taxes)</t>
  </si>
  <si>
    <t>A</t>
  </si>
  <si>
    <t>B</t>
  </si>
  <si>
    <t>C</t>
  </si>
  <si>
    <t>D</t>
  </si>
  <si>
    <t>1 &amp; 2</t>
  </si>
  <si>
    <t>101 &amp; 104</t>
  </si>
  <si>
    <t>2 BHK</t>
  </si>
  <si>
    <t>Residential</t>
  </si>
  <si>
    <t>Sold</t>
  </si>
  <si>
    <t>NA</t>
  </si>
  <si>
    <t>Included in Agg value</t>
  </si>
  <si>
    <t>Unsold</t>
  </si>
  <si>
    <t>3 BHK</t>
  </si>
  <si>
    <t>R-1</t>
  </si>
  <si>
    <t>Row House</t>
  </si>
  <si>
    <t>R-2</t>
  </si>
  <si>
    <t>R-3</t>
  </si>
  <si>
    <t>R-4</t>
  </si>
  <si>
    <t>R-5</t>
  </si>
  <si>
    <t>R-6</t>
  </si>
  <si>
    <t>R-7</t>
  </si>
  <si>
    <t>R-8</t>
  </si>
  <si>
    <t>R-9</t>
  </si>
  <si>
    <t>R-10</t>
  </si>
  <si>
    <t>R-11</t>
  </si>
  <si>
    <t>R-12</t>
  </si>
  <si>
    <t>Total</t>
  </si>
  <si>
    <t>RERA Carpet Area 
(Sq. ft.)</t>
  </si>
  <si>
    <t>Wing D</t>
  </si>
  <si>
    <t>Sr.</t>
  </si>
  <si>
    <t>Floor</t>
  </si>
  <si>
    <t>Built Up Area in Sq. M.</t>
  </si>
  <si>
    <t>Rate per Sq. M.</t>
  </si>
  <si>
    <t>Cost of Construction</t>
  </si>
  <si>
    <t>% of work completed</t>
  </si>
  <si>
    <t>Cost to be incurred</t>
  </si>
  <si>
    <t>1st Floor</t>
  </si>
  <si>
    <t>2nd Floor</t>
  </si>
  <si>
    <t>Wing C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</si>
  <si>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</si>
  <si>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</si>
  <si>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</si>
  <si>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</si>
  <si>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</si>
  <si>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</si>
  <si>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</si>
  <si>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</si>
  <si>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</si>
  <si>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</si>
  <si>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OHT, LMR Area</t>
  </si>
  <si>
    <t>TOTAL</t>
  </si>
  <si>
    <t>Wing B</t>
  </si>
  <si>
    <t>13th Floor</t>
  </si>
  <si>
    <t>Wing A</t>
  </si>
  <si>
    <t>n.a.</t>
  </si>
  <si>
    <t>Comp.</t>
  </si>
  <si>
    <t>Saleable Area (Sq. Ft.)</t>
  </si>
  <si>
    <t>RERA Carpet Area (Sq. ft.)</t>
  </si>
  <si>
    <t>Tower No.</t>
  </si>
  <si>
    <t>No. of Units</t>
  </si>
  <si>
    <t>RERA Carpet Area in Sq. Ft.</t>
  </si>
  <si>
    <t>Saleable Area in Sq. Ft.</t>
  </si>
  <si>
    <t xml:space="preserve">Rate per Sq. Ft. on Saleable Area </t>
  </si>
  <si>
    <r>
      <t xml:space="preserve">Value in  </t>
    </r>
    <r>
      <rPr>
        <b/>
        <sz val="11"/>
        <color theme="1"/>
        <rFont val="Rupee Foradian"/>
        <family val="2"/>
      </rPr>
      <t>`</t>
    </r>
  </si>
  <si>
    <t>UNSOLD INVENTORY</t>
  </si>
  <si>
    <t>SOLD INVENTORY</t>
  </si>
  <si>
    <r>
      <t xml:space="preserve">Agreement Value in  </t>
    </r>
    <r>
      <rPr>
        <b/>
        <sz val="11"/>
        <color theme="1"/>
        <rFont val="Rupee Foradian"/>
        <family val="2"/>
      </rPr>
      <t>`</t>
    </r>
  </si>
  <si>
    <r>
      <t xml:space="preserve">Received Value in  </t>
    </r>
    <r>
      <rPr>
        <b/>
        <sz val="11"/>
        <color theme="1"/>
        <rFont val="Rupee Foradian"/>
        <family val="2"/>
      </rPr>
      <t>`</t>
    </r>
  </si>
  <si>
    <r>
      <t xml:space="preserve">Recievable Value in  </t>
    </r>
    <r>
      <rPr>
        <b/>
        <sz val="11"/>
        <color theme="1"/>
        <rFont val="Rupee Foradian"/>
        <family val="2"/>
      </rPr>
      <t>`</t>
    </r>
  </si>
  <si>
    <t>Construction Cost</t>
  </si>
  <si>
    <t>Construction Cost incurred as on Date</t>
  </si>
  <si>
    <r>
      <t xml:space="preserve">Value after 100% completion in  </t>
    </r>
    <r>
      <rPr>
        <b/>
        <sz val="11"/>
        <color theme="1"/>
        <rFont val="Rupee Foradian"/>
        <family val="2"/>
      </rPr>
      <t>`</t>
    </r>
  </si>
  <si>
    <r>
      <t xml:space="preserve">Deduction of Amount Received in </t>
    </r>
    <r>
      <rPr>
        <b/>
        <sz val="11"/>
        <color theme="1"/>
        <rFont val="Rupee Foradian"/>
        <family val="2"/>
      </rPr>
      <t>`</t>
    </r>
  </si>
  <si>
    <r>
      <t xml:space="preserve">Net Value in </t>
    </r>
    <r>
      <rPr>
        <b/>
        <sz val="11"/>
        <color theme="1"/>
        <rFont val="Rupee Foradian"/>
        <family val="2"/>
      </rPr>
      <t>`</t>
    </r>
  </si>
  <si>
    <t xml:space="preserve">SUMMARY </t>
  </si>
  <si>
    <t>OTHER EXPENDITURE COST</t>
  </si>
  <si>
    <t>Particulars</t>
  </si>
  <si>
    <t>Admin Cost</t>
  </si>
  <si>
    <t>Marketing Cost</t>
  </si>
  <si>
    <t>Contingency Cost</t>
  </si>
  <si>
    <r>
      <t xml:space="preserve">Cost in </t>
    </r>
    <r>
      <rPr>
        <sz val="11"/>
        <color theme="1"/>
        <rFont val="Rupee Foradian"/>
        <family val="2"/>
      </rPr>
      <t>`</t>
    </r>
  </si>
  <si>
    <t>5% of Total cost of Construction</t>
  </si>
  <si>
    <t>6% of Total cost of Construction</t>
  </si>
  <si>
    <t>3% of Total Income from project</t>
  </si>
  <si>
    <t>3% of Total cost of Construction</t>
  </si>
  <si>
    <r>
      <t xml:space="preserve">Deduction of other expenditure Cost in </t>
    </r>
    <r>
      <rPr>
        <b/>
        <sz val="11"/>
        <color theme="1"/>
        <rFont val="Rupee Foradian"/>
        <family val="2"/>
      </rPr>
      <t>`</t>
    </r>
  </si>
  <si>
    <r>
      <t xml:space="preserve">Deduction of  balance cost of construction in </t>
    </r>
    <r>
      <rPr>
        <b/>
        <sz val="11"/>
        <color theme="1"/>
        <rFont val="Rupee Foradian"/>
        <family val="2"/>
      </rPr>
      <t>`</t>
    </r>
  </si>
  <si>
    <t>Developer Profit 25% on Net Value</t>
  </si>
  <si>
    <r>
      <t xml:space="preserve">Net Present Value in </t>
    </r>
    <r>
      <rPr>
        <b/>
        <sz val="11"/>
        <color theme="1"/>
        <rFont val="Rupee Foradian"/>
        <family val="2"/>
      </rPr>
      <t>`</t>
    </r>
  </si>
  <si>
    <t>2% of Total Income from project</t>
  </si>
  <si>
    <t>Professional Fees</t>
  </si>
  <si>
    <r>
      <t xml:space="preserve">FAIR MARKET VALUE in </t>
    </r>
    <r>
      <rPr>
        <b/>
        <sz val="11"/>
        <color theme="1"/>
        <rFont val="Rupee Foradian"/>
        <family val="2"/>
      </rPr>
      <t>`</t>
    </r>
  </si>
  <si>
    <r>
      <t xml:space="preserve">REALIZABLE VALUE in </t>
    </r>
    <r>
      <rPr>
        <b/>
        <sz val="11"/>
        <color theme="1"/>
        <rFont val="Rupee Foradian"/>
        <family val="2"/>
      </rPr>
      <t>`</t>
    </r>
  </si>
  <si>
    <r>
      <t xml:space="preserve">DISTRESS VALUE in </t>
    </r>
    <r>
      <rPr>
        <b/>
        <sz val="11"/>
        <color theme="1"/>
        <rFont val="Rupee Foradian"/>
        <family val="2"/>
      </rPr>
      <t>`</t>
    </r>
  </si>
  <si>
    <t>Wing</t>
  </si>
  <si>
    <t>Flat No.</t>
  </si>
  <si>
    <t>Ground Floor</t>
  </si>
  <si>
    <r>
      <t xml:space="preserve">Value in </t>
    </r>
    <r>
      <rPr>
        <b/>
        <sz val="11"/>
        <color rgb="FF000000"/>
        <rFont val="Rupee Foradian"/>
        <family val="2"/>
      </rPr>
      <t>`</t>
    </r>
  </si>
  <si>
    <t>Rate per Sq. Ft. on Saleable Area</t>
  </si>
  <si>
    <r>
      <t xml:space="preserve">Aggrement Value in </t>
    </r>
    <r>
      <rPr>
        <b/>
        <sz val="11"/>
        <color rgb="FF000000"/>
        <rFont val="Rupee Foradian"/>
        <family val="2"/>
      </rPr>
      <t>`</t>
    </r>
  </si>
  <si>
    <r>
      <t xml:space="preserve">Received Amount in </t>
    </r>
    <r>
      <rPr>
        <b/>
        <sz val="11"/>
        <color rgb="FF000000"/>
        <rFont val="Rupee Foradian"/>
        <family val="2"/>
      </rPr>
      <t>`</t>
    </r>
  </si>
  <si>
    <r>
      <t xml:space="preserve">Receivable Amount in </t>
    </r>
    <r>
      <rPr>
        <b/>
        <sz val="11"/>
        <color rgb="FF000000"/>
        <rFont val="Rupee Foradian"/>
        <family val="2"/>
      </rPr>
      <t>`</t>
    </r>
  </si>
  <si>
    <t>Ground / Podium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</si>
</sst>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-409]mmm\-yy;@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Rupee Foradian"/>
      <family val="2"/>
    </font>
    <font>
      <sz val="11"/>
      <color theme="1"/>
      <name val="Rupee Foradian"/>
      <family val="2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Rupee Foradian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0" fillId="0" borderId="3" xfId="1" applyFont="1" applyFill="1" applyBorder="1" applyAlignment="1">
      <alignment horizontal="right" vertical="center"/>
    </xf>
    <xf numFmtId="3" fontId="0" fillId="0" borderId="4" xfId="0" applyNumberFormat="1" applyBorder="1" applyAlignment="1">
      <alignment horizontal="center"/>
    </xf>
    <xf numFmtId="43" fontId="0" fillId="0" borderId="4" xfId="1" applyFont="1" applyFill="1" applyBorder="1"/>
    <xf numFmtId="1" fontId="0" fillId="0" borderId="4" xfId="1" applyNumberFormat="1" applyFont="1" applyFill="1" applyBorder="1" applyAlignment="1">
      <alignment horizontal="center" vertical="center"/>
    </xf>
    <xf numFmtId="43" fontId="0" fillId="0" borderId="4" xfId="1" applyFont="1" applyFill="1" applyBorder="1" applyAlignment="1">
      <alignment horizontal="center" vertical="center"/>
    </xf>
    <xf numFmtId="43" fontId="0" fillId="0" borderId="3" xfId="1" applyFont="1" applyFill="1" applyBorder="1"/>
    <xf numFmtId="43" fontId="0" fillId="0" borderId="4" xfId="1" applyFont="1" applyFill="1" applyBorder="1" applyAlignment="1">
      <alignment horizontal="left" vertical="center"/>
    </xf>
    <xf numFmtId="165" fontId="0" fillId="0" borderId="4" xfId="1" applyNumberFormat="1" applyFont="1" applyFill="1" applyBorder="1" applyAlignment="1">
      <alignment horizontal="right" vertical="center"/>
    </xf>
    <xf numFmtId="165" fontId="0" fillId="0" borderId="3" xfId="1" applyNumberFormat="1" applyFont="1" applyFill="1" applyBorder="1"/>
    <xf numFmtId="43" fontId="0" fillId="0" borderId="3" xfId="1" applyFont="1" applyFill="1" applyBorder="1" applyAlignment="1">
      <alignment horizontal="center"/>
    </xf>
    <xf numFmtId="165" fontId="0" fillId="0" borderId="4" xfId="1" applyNumberFormat="1" applyFont="1" applyFill="1" applyBorder="1"/>
    <xf numFmtId="164" fontId="0" fillId="0" borderId="4" xfId="1" applyNumberFormat="1" applyFont="1" applyFill="1" applyBorder="1" applyAlignment="1">
      <alignment horizontal="center" vertical="center"/>
    </xf>
    <xf numFmtId="4" fontId="0" fillId="0" borderId="4" xfId="1" applyNumberFormat="1" applyFont="1" applyFill="1" applyBorder="1" applyAlignment="1">
      <alignment horizontal="center" vertical="center"/>
    </xf>
    <xf numFmtId="0" fontId="0" fillId="0" borderId="4" xfId="0" applyBorder="1"/>
    <xf numFmtId="4" fontId="3" fillId="2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3" fontId="2" fillId="0" borderId="4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4" xfId="2" applyFont="1" applyBorder="1"/>
    <xf numFmtId="9" fontId="0" fillId="0" borderId="4" xfId="3" applyFont="1" applyBorder="1"/>
    <xf numFmtId="43" fontId="0" fillId="0" borderId="4" xfId="0" applyNumberFormat="1" applyBorder="1"/>
    <xf numFmtId="43" fontId="2" fillId="0" borderId="4" xfId="2" applyFont="1" applyBorder="1"/>
    <xf numFmtId="43" fontId="2" fillId="0" borderId="4" xfId="0" applyNumberFormat="1" applyFont="1" applyBorder="1"/>
    <xf numFmtId="9" fontId="2" fillId="0" borderId="4" xfId="3" applyFont="1" applyBorder="1"/>
    <xf numFmtId="43" fontId="0" fillId="0" borderId="0" xfId="2" applyFont="1"/>
    <xf numFmtId="0" fontId="2" fillId="0" borderId="0" xfId="0" applyFont="1" applyAlignment="1">
      <alignment horizontal="center" vertical="center" wrapText="1"/>
    </xf>
    <xf numFmtId="0" fontId="2" fillId="0" borderId="4" xfId="2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3" fontId="0" fillId="0" borderId="4" xfId="2" applyFont="1" applyBorder="1" applyAlignment="1">
      <alignment horizontal="center" vertical="center"/>
    </xf>
    <xf numFmtId="9" fontId="0" fillId="0" borderId="4" xfId="2" applyNumberFormat="1" applyFont="1" applyBorder="1"/>
    <xf numFmtId="43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2" applyNumberFormat="1" applyFont="1" applyBorder="1" applyAlignment="1">
      <alignment horizontal="center" vertical="center" wrapText="1"/>
    </xf>
    <xf numFmtId="43" fontId="2" fillId="0" borderId="0" xfId="2" applyFont="1" applyBorder="1"/>
    <xf numFmtId="43" fontId="2" fillId="0" borderId="0" xfId="2" applyFont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8" xfId="2" applyFont="1" applyBorder="1" applyAlignment="1">
      <alignment horizontal="center"/>
    </xf>
    <xf numFmtId="43" fontId="0" fillId="0" borderId="9" xfId="2" applyFont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/>
    </xf>
    <xf numFmtId="1" fontId="7" fillId="0" borderId="4" xfId="1" applyNumberFormat="1" applyFont="1" applyFill="1" applyBorder="1" applyAlignment="1">
      <alignment horizontal="center" vertical="center"/>
    </xf>
    <xf numFmtId="43" fontId="7" fillId="0" borderId="4" xfId="1" applyFont="1" applyFill="1" applyBorder="1" applyAlignment="1">
      <alignment horizontal="center" vertical="center"/>
    </xf>
    <xf numFmtId="4" fontId="7" fillId="0" borderId="4" xfId="1" applyNumberFormat="1" applyFont="1" applyFill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/>
    </xf>
    <xf numFmtId="4" fontId="7" fillId="0" borderId="5" xfId="1" applyNumberFormat="1" applyFont="1" applyFill="1" applyBorder="1" applyAlignment="1">
      <alignment horizontal="center" vertical="center"/>
    </xf>
    <xf numFmtId="0" fontId="7" fillId="0" borderId="0" xfId="0" applyFont="1"/>
    <xf numFmtId="3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8" fillId="0" borderId="4" xfId="0" applyFont="1" applyBorder="1" applyAlignment="1">
      <alignment horizontal="center"/>
    </xf>
    <xf numFmtId="4" fontId="8" fillId="0" borderId="4" xfId="0" applyNumberFormat="1" applyFont="1" applyBorder="1"/>
    <xf numFmtId="0" fontId="8" fillId="0" borderId="4" xfId="0" applyFont="1" applyBorder="1"/>
    <xf numFmtId="43" fontId="6" fillId="2" borderId="4" xfId="2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5" fontId="7" fillId="0" borderId="13" xfId="1" applyNumberFormat="1" applyFont="1" applyFill="1" applyBorder="1" applyAlignment="1">
      <alignment horizontal="right" vertical="center"/>
    </xf>
    <xf numFmtId="43" fontId="7" fillId="0" borderId="3" xfId="1" applyFont="1" applyFill="1" applyBorder="1" applyAlignment="1">
      <alignment horizontal="center"/>
    </xf>
    <xf numFmtId="43" fontId="7" fillId="0" borderId="3" xfId="1" applyFont="1" applyFill="1" applyBorder="1"/>
    <xf numFmtId="165" fontId="7" fillId="0" borderId="3" xfId="1" applyNumberFormat="1" applyFont="1" applyFill="1" applyBorder="1"/>
    <xf numFmtId="165" fontId="7" fillId="0" borderId="3" xfId="1" applyNumberFormat="1" applyFont="1" applyFill="1" applyBorder="1" applyAlignment="1">
      <alignment horizontal="right" vertical="center"/>
    </xf>
    <xf numFmtId="165" fontId="7" fillId="0" borderId="9" xfId="1" applyNumberFormat="1" applyFont="1" applyFill="1" applyBorder="1" applyAlignment="1">
      <alignment horizontal="right" vertical="center"/>
    </xf>
    <xf numFmtId="43" fontId="7" fillId="0" borderId="4" xfId="1" applyFont="1" applyFill="1" applyBorder="1"/>
    <xf numFmtId="43" fontId="7" fillId="0" borderId="4" xfId="1" applyFont="1" applyFill="1" applyBorder="1" applyAlignment="1">
      <alignment horizontal="center"/>
    </xf>
    <xf numFmtId="165" fontId="7" fillId="0" borderId="4" xfId="1" applyNumberFormat="1" applyFont="1" applyFill="1" applyBorder="1"/>
    <xf numFmtId="43" fontId="7" fillId="0" borderId="3" xfId="1" applyFont="1" applyFill="1" applyBorder="1" applyAlignment="1">
      <alignment horizontal="right" vertical="center"/>
    </xf>
    <xf numFmtId="43" fontId="6" fillId="2" borderId="6" xfId="2" applyFont="1" applyFill="1" applyBorder="1" applyAlignment="1">
      <alignment horizontal="center" vertical="center" wrapText="1"/>
    </xf>
    <xf numFmtId="43" fontId="6" fillId="2" borderId="10" xfId="2" applyFont="1" applyFill="1" applyBorder="1" applyAlignment="1">
      <alignment horizontal="center" vertical="center" wrapText="1"/>
    </xf>
    <xf numFmtId="43" fontId="6" fillId="2" borderId="2" xfId="2" applyFont="1" applyFill="1" applyBorder="1" applyAlignment="1">
      <alignment horizontal="center" vertical="center" wrapText="1"/>
    </xf>
    <xf numFmtId="43" fontId="7" fillId="0" borderId="4" xfId="2" applyFont="1" applyFill="1" applyBorder="1" applyAlignment="1">
      <alignment horizontal="center" vertical="center"/>
    </xf>
    <xf numFmtId="43" fontId="7" fillId="0" borderId="3" xfId="2" applyFont="1" applyFill="1" applyBorder="1" applyAlignment="1">
      <alignment horizontal="center" vertical="center"/>
    </xf>
    <xf numFmtId="43" fontId="7" fillId="0" borderId="3" xfId="2" applyFont="1" applyFill="1" applyBorder="1"/>
    <xf numFmtId="43" fontId="7" fillId="0" borderId="5" xfId="2" applyFont="1" applyFill="1" applyBorder="1" applyAlignment="1">
      <alignment horizontal="center" vertical="center"/>
    </xf>
    <xf numFmtId="43" fontId="8" fillId="0" borderId="4" xfId="2" applyFont="1" applyBorder="1"/>
    <xf numFmtId="43" fontId="7" fillId="0" borderId="0" xfId="2" applyFont="1"/>
    <xf numFmtId="0" fontId="6" fillId="2" borderId="2" xfId="2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3" fontId="7" fillId="0" borderId="4" xfId="2" applyFont="1" applyFill="1" applyBorder="1" applyAlignment="1">
      <alignment horizontal="right" vertical="center"/>
    </xf>
    <xf numFmtId="43" fontId="7" fillId="0" borderId="4" xfId="2" applyFont="1" applyFill="1" applyBorder="1"/>
    <xf numFmtId="43" fontId="7" fillId="0" borderId="4" xfId="2" applyFont="1" applyBorder="1" applyAlignment="1">
      <alignment horizontal="center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4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7" fillId="0" borderId="4" xfId="1" applyNumberFormat="1" applyFont="1" applyFill="1" applyBorder="1" applyAlignment="1">
      <alignment horizontal="right" vertical="center"/>
    </xf>
    <xf numFmtId="2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3" fontId="8" fillId="0" borderId="4" xfId="2" applyFont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43" fontId="7" fillId="0" borderId="4" xfId="2" applyFont="1" applyBorder="1"/>
    <xf numFmtId="9" fontId="7" fillId="0" borderId="4" xfId="3" applyFont="1" applyBorder="1"/>
    <xf numFmtId="9" fontId="8" fillId="0" borderId="4" xfId="3" applyFont="1" applyBorder="1"/>
    <xf numFmtId="43" fontId="7" fillId="0" borderId="4" xfId="0" applyNumberFormat="1" applyFont="1" applyBorder="1"/>
    <xf numFmtId="43" fontId="8" fillId="0" borderId="4" xfId="0" applyNumberFormat="1" applyFont="1" applyBorder="1"/>
  </cellXfs>
  <cellStyles count="4">
    <cellStyle name="Comma" xfId="2" builtinId="3"/>
    <cellStyle name="Comma 4 4" xfId="1" xr:uid="{00000000-0005-0000-0000-000000000000}"/>
    <cellStyle name="Normal" xfId="0" builtinId="0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9E0A5-E7A2-4BC0-BB4F-D75F37623004}">
  <sheetPr>
    <pageSetUpPr fitToPage="1"/>
  </sheetPr>
  <dimension ref="A1:L47"/>
  <sheetViews>
    <sheetView tabSelected="1" topLeftCell="G1" workbookViewId="0">
      <selection activeCell="A2" sqref="A2:L7"/>
    </sheetView>
  </sheetViews>
  <sheetFormatPr defaultRowHeight="15" x14ac:dyDescent="0.25"/>
  <cols>
    <col min="1" max="1" width="4.28515625" customWidth="1"/>
    <col min="2" max="2" width="6.5703125" customWidth="1"/>
    <col min="3" max="3" width="15.28515625" bestFit="1" customWidth="1"/>
    <col min="4" max="4" width="16.85546875" style="29" customWidth="1"/>
    <col min="5" max="5" width="16.85546875" style="29" bestFit="1" customWidth="1"/>
    <col min="6" max="6" width="20.7109375" style="29" customWidth="1"/>
    <col min="7" max="7" width="21" style="29" customWidth="1"/>
    <col min="8" max="8" width="17.140625" customWidth="1"/>
    <col min="9" max="9" width="16.85546875" customWidth="1"/>
    <col min="10" max="10" width="15.28515625" bestFit="1" customWidth="1"/>
    <col min="11" max="11" width="18.5703125" customWidth="1"/>
    <col min="12" max="12" width="15.28515625" bestFit="1" customWidth="1"/>
  </cols>
  <sheetData>
    <row r="1" spans="1:12" x14ac:dyDescent="0.25">
      <c r="A1" s="45" t="s">
        <v>95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60" x14ac:dyDescent="0.25">
      <c r="A2" s="20" t="s">
        <v>0</v>
      </c>
      <c r="B2" s="20" t="s">
        <v>115</v>
      </c>
      <c r="C2" s="20" t="s">
        <v>80</v>
      </c>
      <c r="D2" s="21" t="s">
        <v>81</v>
      </c>
      <c r="E2" s="21" t="s">
        <v>82</v>
      </c>
      <c r="F2" s="31" t="s">
        <v>92</v>
      </c>
      <c r="G2" s="31" t="s">
        <v>93</v>
      </c>
      <c r="H2" s="31" t="s">
        <v>107</v>
      </c>
      <c r="I2" s="31" t="s">
        <v>106</v>
      </c>
      <c r="J2" s="31" t="s">
        <v>94</v>
      </c>
      <c r="K2" s="40" t="s">
        <v>108</v>
      </c>
      <c r="L2" s="31" t="s">
        <v>109</v>
      </c>
    </row>
    <row r="3" spans="1:12" x14ac:dyDescent="0.25">
      <c r="A3" s="32">
        <v>1</v>
      </c>
      <c r="B3" s="32" t="s">
        <v>21</v>
      </c>
      <c r="C3" s="25">
        <f t="shared" ref="C3:E6" si="0">C15+C24</f>
        <v>104</v>
      </c>
      <c r="D3" s="23">
        <f t="shared" si="0"/>
        <v>85970.834154285665</v>
      </c>
      <c r="E3" s="23">
        <f t="shared" si="0"/>
        <v>116060.62610828574</v>
      </c>
      <c r="F3" s="23">
        <f>G15+F24</f>
        <v>356492089</v>
      </c>
      <c r="G3" s="23">
        <f>G24</f>
        <v>32285701</v>
      </c>
      <c r="H3" s="25">
        <f>H33</f>
        <v>130327980</v>
      </c>
      <c r="I3" s="25">
        <f>C42</f>
        <v>60255675</v>
      </c>
      <c r="J3" s="25">
        <f>F3-G3-H3-I3</f>
        <v>133622733</v>
      </c>
      <c r="K3" s="25">
        <f>ROUND(J3*25%,0)</f>
        <v>33405683</v>
      </c>
      <c r="L3" s="25">
        <f>J3-K3</f>
        <v>100217050</v>
      </c>
    </row>
    <row r="4" spans="1:12" x14ac:dyDescent="0.25">
      <c r="A4" s="32">
        <v>2</v>
      </c>
      <c r="B4" s="32" t="s">
        <v>22</v>
      </c>
      <c r="C4" s="25">
        <f t="shared" si="0"/>
        <v>104</v>
      </c>
      <c r="D4" s="23">
        <f t="shared" si="0"/>
        <v>137270.13717714298</v>
      </c>
      <c r="E4" s="23">
        <f t="shared" si="0"/>
        <v>185314.68518914288</v>
      </c>
      <c r="F4" s="23">
        <f>G16+F25</f>
        <v>549670531</v>
      </c>
      <c r="G4" s="23">
        <f>G25</f>
        <v>7863823</v>
      </c>
      <c r="H4" s="25">
        <f>H34</f>
        <v>374153520</v>
      </c>
      <c r="I4" s="25">
        <f t="shared" ref="I4:I6" si="1">C43</f>
        <v>91706643</v>
      </c>
      <c r="J4" s="25">
        <f t="shared" ref="J4:J6" si="2">F4-G4-H4-I4</f>
        <v>75946545</v>
      </c>
      <c r="K4" s="25">
        <f t="shared" ref="K4:K6" si="3">ROUND(J4*25%,0)</f>
        <v>18986636</v>
      </c>
      <c r="L4" s="25">
        <f t="shared" ref="L4:L6" si="4">J4-K4</f>
        <v>56959909</v>
      </c>
    </row>
    <row r="5" spans="1:12" x14ac:dyDescent="0.25">
      <c r="A5" s="32">
        <v>3</v>
      </c>
      <c r="B5" s="32" t="s">
        <v>23</v>
      </c>
      <c r="C5" s="25">
        <f t="shared" si="0"/>
        <v>96</v>
      </c>
      <c r="D5" s="23">
        <f t="shared" si="0"/>
        <v>79755.062005714266</v>
      </c>
      <c r="E5" s="23">
        <f t="shared" si="0"/>
        <v>107669.33370771429</v>
      </c>
      <c r="F5" s="23">
        <f>G17+F26</f>
        <v>320431714</v>
      </c>
      <c r="G5" s="23">
        <f>G26</f>
        <v>56660200</v>
      </c>
      <c r="H5" s="25">
        <f>H35</f>
        <v>53867718</v>
      </c>
      <c r="I5" s="25">
        <f t="shared" si="1"/>
        <v>55727303</v>
      </c>
      <c r="J5" s="25">
        <f t="shared" si="2"/>
        <v>154176493</v>
      </c>
      <c r="K5" s="25">
        <f t="shared" si="3"/>
        <v>38544123</v>
      </c>
      <c r="L5" s="25">
        <f t="shared" si="4"/>
        <v>115632370</v>
      </c>
    </row>
    <row r="6" spans="1:12" x14ac:dyDescent="0.25">
      <c r="A6" s="32">
        <v>4</v>
      </c>
      <c r="B6" s="32" t="s">
        <v>24</v>
      </c>
      <c r="C6" s="25">
        <f t="shared" si="0"/>
        <v>12</v>
      </c>
      <c r="D6" s="23">
        <f t="shared" si="0"/>
        <v>17801.933759999996</v>
      </c>
      <c r="E6" s="23">
        <f t="shared" si="0"/>
        <v>24032.610576000003</v>
      </c>
      <c r="F6" s="23">
        <f>G18+F27</f>
        <v>84114137</v>
      </c>
      <c r="G6" s="23">
        <f>G27</f>
        <v>0</v>
      </c>
      <c r="H6" s="25">
        <f>H36</f>
        <v>51834000.000000007</v>
      </c>
      <c r="I6" s="25">
        <f t="shared" si="1"/>
        <v>10494063</v>
      </c>
      <c r="J6" s="25">
        <f t="shared" si="2"/>
        <v>21786073.999999993</v>
      </c>
      <c r="K6" s="25">
        <f t="shared" si="3"/>
        <v>5446519</v>
      </c>
      <c r="L6" s="25">
        <f t="shared" si="4"/>
        <v>16339554.999999993</v>
      </c>
    </row>
    <row r="7" spans="1:12" x14ac:dyDescent="0.25">
      <c r="A7" s="42" t="s">
        <v>71</v>
      </c>
      <c r="B7" s="42"/>
      <c r="C7" s="27">
        <f>SUM(C3:C6)</f>
        <v>316</v>
      </c>
      <c r="D7" s="27">
        <f t="shared" ref="D7:H7" si="5">SUM(D3:D6)</f>
        <v>320797.96709714289</v>
      </c>
      <c r="E7" s="27">
        <f t="shared" si="5"/>
        <v>433077.2555811429</v>
      </c>
      <c r="F7" s="27">
        <f t="shared" si="5"/>
        <v>1310708471</v>
      </c>
      <c r="G7" s="27">
        <f t="shared" si="5"/>
        <v>96809724</v>
      </c>
      <c r="H7" s="27">
        <f t="shared" si="5"/>
        <v>610183218</v>
      </c>
      <c r="I7" s="27">
        <f t="shared" ref="I7" si="6">SUM(I3:I6)</f>
        <v>218183684</v>
      </c>
      <c r="J7" s="27">
        <f t="shared" ref="J7:L7" si="7">SUM(J3:J6)</f>
        <v>385531845</v>
      </c>
      <c r="K7" s="27">
        <f t="shared" si="7"/>
        <v>96382961</v>
      </c>
      <c r="L7" s="27">
        <f t="shared" si="7"/>
        <v>289148884</v>
      </c>
    </row>
    <row r="8" spans="1:12" x14ac:dyDescent="0.25">
      <c r="A8" s="43" t="s">
        <v>112</v>
      </c>
      <c r="B8" s="46"/>
      <c r="C8" s="46"/>
      <c r="D8" s="46"/>
      <c r="E8" s="46"/>
      <c r="F8" s="46"/>
      <c r="G8" s="46"/>
      <c r="H8" s="46"/>
      <c r="I8" s="46"/>
      <c r="J8" s="46"/>
      <c r="K8" s="44"/>
      <c r="L8" s="27">
        <f>L7</f>
        <v>289148884</v>
      </c>
    </row>
    <row r="9" spans="1:12" x14ac:dyDescent="0.25">
      <c r="A9" s="43" t="s">
        <v>113</v>
      </c>
      <c r="B9" s="46"/>
      <c r="C9" s="46"/>
      <c r="D9" s="46"/>
      <c r="E9" s="46"/>
      <c r="F9" s="46"/>
      <c r="G9" s="46"/>
      <c r="H9" s="46"/>
      <c r="I9" s="46"/>
      <c r="J9" s="46"/>
      <c r="K9" s="44"/>
      <c r="L9" s="27">
        <f>ROUND(L7*0.9,0)</f>
        <v>260233996</v>
      </c>
    </row>
    <row r="10" spans="1:12" x14ac:dyDescent="0.25">
      <c r="A10" s="43" t="s">
        <v>114</v>
      </c>
      <c r="B10" s="46"/>
      <c r="C10" s="46"/>
      <c r="D10" s="46"/>
      <c r="E10" s="46"/>
      <c r="F10" s="46"/>
      <c r="G10" s="46"/>
      <c r="H10" s="46"/>
      <c r="I10" s="46"/>
      <c r="J10" s="46"/>
      <c r="K10" s="44"/>
      <c r="L10" s="27">
        <f>ROUND(L7*0.8,0)</f>
        <v>231319107</v>
      </c>
    </row>
    <row r="11" spans="1:12" x14ac:dyDescent="0.25">
      <c r="L11" s="35"/>
    </row>
    <row r="12" spans="1:12" x14ac:dyDescent="0.25">
      <c r="L12" s="35"/>
    </row>
    <row r="13" spans="1:12" x14ac:dyDescent="0.25">
      <c r="A13" s="42" t="s">
        <v>85</v>
      </c>
      <c r="B13" s="42"/>
      <c r="C13" s="42"/>
      <c r="D13" s="42"/>
      <c r="E13" s="42"/>
      <c r="F13" s="42"/>
      <c r="G13" s="42"/>
    </row>
    <row r="14" spans="1:12" s="30" customFormat="1" ht="30" x14ac:dyDescent="0.25">
      <c r="A14" s="20" t="s">
        <v>0</v>
      </c>
      <c r="B14" s="20" t="s">
        <v>79</v>
      </c>
      <c r="C14" s="20" t="s">
        <v>80</v>
      </c>
      <c r="D14" s="21" t="s">
        <v>81</v>
      </c>
      <c r="E14" s="21" t="s">
        <v>82</v>
      </c>
      <c r="F14" s="21" t="s">
        <v>83</v>
      </c>
      <c r="G14" s="31" t="s">
        <v>84</v>
      </c>
    </row>
    <row r="15" spans="1:12" x14ac:dyDescent="0.25">
      <c r="A15" s="32">
        <v>1</v>
      </c>
      <c r="B15" s="32" t="s">
        <v>21</v>
      </c>
      <c r="C15" s="33">
        <f>'Wing A Unsold'!A86</f>
        <v>85</v>
      </c>
      <c r="D15" s="23">
        <f>'Wing A Unsold'!E87</f>
        <v>70396.749554285678</v>
      </c>
      <c r="E15" s="23">
        <f>'Wing A Unsold'!F87</f>
        <v>95035.611898285744</v>
      </c>
      <c r="F15" s="23">
        <v>3000</v>
      </c>
      <c r="G15" s="23">
        <f>ROUND(E15*F15,0)</f>
        <v>285106836</v>
      </c>
    </row>
    <row r="16" spans="1:12" x14ac:dyDescent="0.25">
      <c r="A16" s="32">
        <v>2</v>
      </c>
      <c r="B16" s="32" t="s">
        <v>22</v>
      </c>
      <c r="C16" s="33">
        <f>'Wing B Unsold'!A91</f>
        <v>90</v>
      </c>
      <c r="D16" s="23">
        <f>'Wing B Unsold'!E92</f>
        <v>117323.50968000013</v>
      </c>
      <c r="E16" s="23">
        <f>'Wing B Unsold'!F92</f>
        <v>158386.73806800004</v>
      </c>
      <c r="F16" s="23">
        <v>3000</v>
      </c>
      <c r="G16" s="23">
        <f t="shared" ref="G16:G18" si="8">ROUND(E16*F16,0)</f>
        <v>475160214</v>
      </c>
    </row>
    <row r="17" spans="1:9" x14ac:dyDescent="0.25">
      <c r="A17" s="32">
        <v>3</v>
      </c>
      <c r="B17" s="32" t="s">
        <v>23</v>
      </c>
      <c r="C17" s="33">
        <f>'Wing C Unsold'!A54</f>
        <v>53</v>
      </c>
      <c r="D17" s="23">
        <f>'Wing C Unsold'!E55</f>
        <v>44357.152319999994</v>
      </c>
      <c r="E17" s="23">
        <f>'Wing C Unsold'!F55</f>
        <v>59882.155632000002</v>
      </c>
      <c r="F17" s="23">
        <v>3000</v>
      </c>
      <c r="G17" s="23">
        <f t="shared" si="8"/>
        <v>179646467</v>
      </c>
    </row>
    <row r="18" spans="1:9" x14ac:dyDescent="0.25">
      <c r="A18" s="32">
        <v>4</v>
      </c>
      <c r="B18" s="32" t="s">
        <v>24</v>
      </c>
      <c r="C18" s="33">
        <f>'Wing D Unsold'!A13</f>
        <v>12</v>
      </c>
      <c r="D18" s="23">
        <f>'Wing D Unsold'!E14</f>
        <v>17801.933759999996</v>
      </c>
      <c r="E18" s="23">
        <f>'Wing D Unsold'!F14</f>
        <v>24032.610576000003</v>
      </c>
      <c r="F18" s="23">
        <v>3500</v>
      </c>
      <c r="G18" s="23">
        <f t="shared" si="8"/>
        <v>84114137</v>
      </c>
    </row>
    <row r="19" spans="1:9" x14ac:dyDescent="0.25">
      <c r="A19" s="42" t="s">
        <v>71</v>
      </c>
      <c r="B19" s="42"/>
      <c r="C19" s="26">
        <f>SUM(C15:C18)</f>
        <v>240</v>
      </c>
      <c r="D19" s="26">
        <f t="shared" ref="D19:G19" si="9">SUM(D15:D18)</f>
        <v>249879.34531428578</v>
      </c>
      <c r="E19" s="26">
        <f t="shared" si="9"/>
        <v>337337.11617428577</v>
      </c>
      <c r="F19" s="26"/>
      <c r="G19" s="26">
        <f t="shared" si="9"/>
        <v>1024027654</v>
      </c>
    </row>
    <row r="22" spans="1:9" x14ac:dyDescent="0.25">
      <c r="A22" s="42" t="s">
        <v>86</v>
      </c>
      <c r="B22" s="42"/>
      <c r="C22" s="42"/>
      <c r="D22" s="42"/>
      <c r="E22" s="42"/>
      <c r="F22" s="42"/>
      <c r="G22" s="42"/>
      <c r="H22" s="42"/>
      <c r="I22" s="36"/>
    </row>
    <row r="23" spans="1:9" ht="30" x14ac:dyDescent="0.25">
      <c r="A23" s="20" t="s">
        <v>0</v>
      </c>
      <c r="B23" s="20" t="s">
        <v>79</v>
      </c>
      <c r="C23" s="20" t="s">
        <v>80</v>
      </c>
      <c r="D23" s="21" t="s">
        <v>81</v>
      </c>
      <c r="E23" s="21" t="s">
        <v>82</v>
      </c>
      <c r="F23" s="31" t="s">
        <v>87</v>
      </c>
      <c r="G23" s="31" t="s">
        <v>88</v>
      </c>
      <c r="H23" s="31" t="s">
        <v>89</v>
      </c>
      <c r="I23" s="37"/>
    </row>
    <row r="24" spans="1:9" x14ac:dyDescent="0.25">
      <c r="A24" s="32">
        <v>1</v>
      </c>
      <c r="B24" s="32" t="s">
        <v>21</v>
      </c>
      <c r="C24" s="33">
        <f>'WIng A Sold'!A19</f>
        <v>19</v>
      </c>
      <c r="D24" s="23">
        <f>'WIng A Sold'!E20</f>
        <v>15574.084599999993</v>
      </c>
      <c r="E24" s="23">
        <f>'WIng A Sold'!F20</f>
        <v>21025.014210000001</v>
      </c>
      <c r="F24" s="23">
        <f>'WIng A Sold'!G20</f>
        <v>71385253</v>
      </c>
      <c r="G24" s="23">
        <f>'WIng A Sold'!H20</f>
        <v>32285701</v>
      </c>
      <c r="H24" s="25">
        <f>F24-G24</f>
        <v>39099552</v>
      </c>
      <c r="I24" s="35"/>
    </row>
    <row r="25" spans="1:9" x14ac:dyDescent="0.25">
      <c r="A25" s="32">
        <v>2</v>
      </c>
      <c r="B25" s="32" t="s">
        <v>22</v>
      </c>
      <c r="C25" s="33">
        <f>'Wing B Sold'!A15</f>
        <v>14</v>
      </c>
      <c r="D25" s="23">
        <f>'Wing B Sold'!E16</f>
        <v>19946.627497142857</v>
      </c>
      <c r="E25" s="23">
        <f>'Wing B Sold'!F16</f>
        <v>26927.947121142857</v>
      </c>
      <c r="F25" s="23">
        <f>'Wing B Sold'!G16</f>
        <v>74510317</v>
      </c>
      <c r="G25" s="23">
        <f>'Wing B Sold'!H16</f>
        <v>7863823</v>
      </c>
      <c r="H25" s="25">
        <f>F25-G25</f>
        <v>66646494</v>
      </c>
      <c r="I25" s="35"/>
    </row>
    <row r="26" spans="1:9" x14ac:dyDescent="0.25">
      <c r="A26" s="32">
        <v>3</v>
      </c>
      <c r="B26" s="32" t="s">
        <v>23</v>
      </c>
      <c r="C26" s="33">
        <f>'WIng C Sold'!A44</f>
        <v>43</v>
      </c>
      <c r="D26" s="23">
        <f>'WIng C Sold'!E45</f>
        <v>35397.909685714272</v>
      </c>
      <c r="E26" s="23">
        <f>'WIng C Sold'!F45</f>
        <v>47787.178075714291</v>
      </c>
      <c r="F26" s="23">
        <f>'WIng C Sold'!G45</f>
        <v>140785247</v>
      </c>
      <c r="G26" s="23">
        <f>'WIng C Sold'!H45</f>
        <v>56660200</v>
      </c>
      <c r="H26" s="25">
        <f>F26-G26</f>
        <v>84125047</v>
      </c>
      <c r="I26" s="35"/>
    </row>
    <row r="27" spans="1:9" x14ac:dyDescent="0.25">
      <c r="A27" s="32">
        <v>4</v>
      </c>
      <c r="B27" s="32" t="s">
        <v>24</v>
      </c>
      <c r="C27" s="33">
        <f>'Wing D Unsold'!A23</f>
        <v>0</v>
      </c>
      <c r="D27" s="23">
        <f>'Wing D Unsold'!E24</f>
        <v>0</v>
      </c>
      <c r="E27" s="23">
        <f>'Wing D Unsold'!F24</f>
        <v>0</v>
      </c>
      <c r="F27" s="23">
        <v>0</v>
      </c>
      <c r="G27" s="23">
        <f t="shared" ref="G27" si="10">ROUND(E27*F27,0)</f>
        <v>0</v>
      </c>
      <c r="H27" s="25">
        <f>F27-G27</f>
        <v>0</v>
      </c>
      <c r="I27" s="35"/>
    </row>
    <row r="28" spans="1:9" x14ac:dyDescent="0.25">
      <c r="A28" s="42" t="s">
        <v>71</v>
      </c>
      <c r="B28" s="42"/>
      <c r="C28" s="26">
        <f>SUM(C24:C27)</f>
        <v>76</v>
      </c>
      <c r="D28" s="26">
        <f t="shared" ref="D28" si="11">SUM(D24:D27)</f>
        <v>70918.621782857124</v>
      </c>
      <c r="E28" s="26">
        <f t="shared" ref="E28" si="12">SUM(E24:E27)</f>
        <v>95740.139406857139</v>
      </c>
      <c r="F28" s="26">
        <f t="shared" ref="F28" si="13">SUM(F24:F27)</f>
        <v>286680817</v>
      </c>
      <c r="G28" s="26">
        <f t="shared" ref="G28" si="14">SUM(G24:G27)</f>
        <v>96809724</v>
      </c>
      <c r="H28" s="26">
        <f t="shared" ref="H28" si="15">SUM(H24:H27)</f>
        <v>189871093</v>
      </c>
      <c r="I28" s="38"/>
    </row>
    <row r="31" spans="1:9" x14ac:dyDescent="0.25">
      <c r="A31" s="42" t="s">
        <v>90</v>
      </c>
      <c r="B31" s="42"/>
      <c r="C31" s="42"/>
      <c r="D31" s="42"/>
      <c r="E31" s="42"/>
      <c r="F31" s="42"/>
      <c r="G31" s="42"/>
      <c r="H31" s="42"/>
      <c r="I31" s="36"/>
    </row>
    <row r="32" spans="1:9" ht="30" x14ac:dyDescent="0.25">
      <c r="A32" s="20" t="s">
        <v>0</v>
      </c>
      <c r="B32" s="20" t="s">
        <v>79</v>
      </c>
      <c r="C32" s="21" t="s">
        <v>52</v>
      </c>
      <c r="D32" s="20" t="s">
        <v>53</v>
      </c>
      <c r="E32" s="21" t="s">
        <v>54</v>
      </c>
      <c r="F32" s="21" t="s">
        <v>55</v>
      </c>
      <c r="G32" s="21" t="s">
        <v>91</v>
      </c>
      <c r="H32" s="21" t="s">
        <v>56</v>
      </c>
      <c r="I32" s="39"/>
    </row>
    <row r="33" spans="1:9" x14ac:dyDescent="0.25">
      <c r="A33" s="32">
        <v>1</v>
      </c>
      <c r="B33" s="32" t="s">
        <v>21</v>
      </c>
      <c r="C33" s="33">
        <f>'Construction Cost'!C65</f>
        <v>10416.83</v>
      </c>
      <c r="D33" s="23">
        <v>30000</v>
      </c>
      <c r="E33" s="23">
        <f>C33*D33</f>
        <v>312504900</v>
      </c>
      <c r="F33" s="24">
        <f>'Construction Cost'!F65</f>
        <v>0.58295700323418931</v>
      </c>
      <c r="G33" s="23">
        <f>E33*F33</f>
        <v>182176920</v>
      </c>
      <c r="H33" s="25">
        <f>E33-G33</f>
        <v>130327980</v>
      </c>
      <c r="I33" s="35"/>
    </row>
    <row r="34" spans="1:9" x14ac:dyDescent="0.25">
      <c r="A34" s="32">
        <v>2</v>
      </c>
      <c r="B34" s="32" t="s">
        <v>22</v>
      </c>
      <c r="C34" s="33">
        <f>'Construction Cost'!C45</f>
        <v>15826.124</v>
      </c>
      <c r="D34" s="23">
        <v>30000</v>
      </c>
      <c r="E34" s="23">
        <f t="shared" ref="E34:E36" si="16">C34*D34</f>
        <v>474783720</v>
      </c>
      <c r="F34" s="34">
        <f>'Construction Cost'!F45</f>
        <v>0.2119495588433403</v>
      </c>
      <c r="G34" s="23">
        <f t="shared" ref="G34:G36" si="17">E34*F34</f>
        <v>100630200</v>
      </c>
      <c r="H34" s="25">
        <f t="shared" ref="H34:H36" si="18">E34-G34</f>
        <v>374153520</v>
      </c>
      <c r="I34" s="35">
        <v>6</v>
      </c>
    </row>
    <row r="35" spans="1:9" x14ac:dyDescent="0.25">
      <c r="A35" s="32">
        <v>3</v>
      </c>
      <c r="B35" s="32" t="s">
        <v>23</v>
      </c>
      <c r="C35" s="33">
        <f>'Construction Cost'!C25</f>
        <v>9670.3269999999993</v>
      </c>
      <c r="D35" s="23">
        <v>30000</v>
      </c>
      <c r="E35" s="23">
        <f t="shared" si="16"/>
        <v>290109810</v>
      </c>
      <c r="F35" s="34">
        <f>'Construction Cost'!F25</f>
        <v>0.8143195571359686</v>
      </c>
      <c r="G35" s="23">
        <f t="shared" si="17"/>
        <v>236242092</v>
      </c>
      <c r="H35" s="25">
        <f t="shared" si="18"/>
        <v>53867718</v>
      </c>
      <c r="I35" s="35"/>
    </row>
    <row r="36" spans="1:9" x14ac:dyDescent="0.25">
      <c r="A36" s="32">
        <v>4</v>
      </c>
      <c r="B36" s="32" t="s">
        <v>24</v>
      </c>
      <c r="C36" s="33">
        <f>'Construction Cost'!C6</f>
        <v>1727.8000000000002</v>
      </c>
      <c r="D36" s="23">
        <v>30000</v>
      </c>
      <c r="E36" s="23">
        <f t="shared" si="16"/>
        <v>51834000.000000007</v>
      </c>
      <c r="F36" s="34">
        <f>'Construction Cost'!F6</f>
        <v>0</v>
      </c>
      <c r="G36" s="23">
        <f t="shared" si="17"/>
        <v>0</v>
      </c>
      <c r="H36" s="25">
        <f t="shared" si="18"/>
        <v>51834000.000000007</v>
      </c>
      <c r="I36" s="35"/>
    </row>
    <row r="37" spans="1:9" x14ac:dyDescent="0.25">
      <c r="A37" s="42" t="s">
        <v>71</v>
      </c>
      <c r="B37" s="42"/>
      <c r="C37" s="26">
        <f>SUM(C33:C36)</f>
        <v>37641.080999999998</v>
      </c>
      <c r="D37" s="26"/>
      <c r="E37" s="26">
        <f t="shared" ref="E37" si="19">SUM(E33:E36)</f>
        <v>1129232430</v>
      </c>
      <c r="F37" s="28">
        <f>G37/E37</f>
        <v>0.45964780873322952</v>
      </c>
      <c r="G37" s="26">
        <f t="shared" ref="G37" si="20">SUM(G33:G36)</f>
        <v>519049212</v>
      </c>
      <c r="H37" s="26">
        <f t="shared" ref="H37" si="21">SUM(H33:H36)</f>
        <v>610183218</v>
      </c>
      <c r="I37" s="38"/>
    </row>
    <row r="40" spans="1:9" x14ac:dyDescent="0.25">
      <c r="A40" s="42" t="s">
        <v>96</v>
      </c>
      <c r="B40" s="42"/>
      <c r="C40" s="42"/>
      <c r="D40"/>
      <c r="E40"/>
      <c r="F40"/>
      <c r="G40"/>
    </row>
    <row r="41" spans="1:9" s="41" customFormat="1" ht="30" x14ac:dyDescent="0.25">
      <c r="A41" s="20" t="s">
        <v>0</v>
      </c>
      <c r="B41" s="20" t="s">
        <v>79</v>
      </c>
      <c r="C41" s="20" t="s">
        <v>101</v>
      </c>
    </row>
    <row r="42" spans="1:9" x14ac:dyDescent="0.25">
      <c r="A42" s="32">
        <v>1</v>
      </c>
      <c r="B42" s="18" t="s">
        <v>21</v>
      </c>
      <c r="C42" s="23">
        <f>'Construction Cost'!N55</f>
        <v>60255675</v>
      </c>
      <c r="D42"/>
      <c r="E42"/>
      <c r="F42"/>
      <c r="G42"/>
    </row>
    <row r="43" spans="1:9" x14ac:dyDescent="0.25">
      <c r="A43" s="32">
        <v>2</v>
      </c>
      <c r="B43" s="18" t="s">
        <v>22</v>
      </c>
      <c r="C43" s="23">
        <f>'Construction Cost'!N35</f>
        <v>91706643</v>
      </c>
      <c r="D43"/>
      <c r="E43"/>
      <c r="F43"/>
      <c r="G43"/>
    </row>
    <row r="44" spans="1:9" x14ac:dyDescent="0.25">
      <c r="A44" s="32">
        <v>3</v>
      </c>
      <c r="B44" s="18" t="s">
        <v>23</v>
      </c>
      <c r="C44" s="23">
        <f>'Construction Cost'!N16</f>
        <v>55727303</v>
      </c>
      <c r="D44"/>
      <c r="E44"/>
      <c r="F44"/>
      <c r="G44"/>
    </row>
    <row r="45" spans="1:9" x14ac:dyDescent="0.25">
      <c r="A45" s="32">
        <v>4</v>
      </c>
      <c r="B45" s="18" t="s">
        <v>24</v>
      </c>
      <c r="C45" s="23">
        <f>'Construction Cost'!N7</f>
        <v>10494063</v>
      </c>
      <c r="D45"/>
      <c r="E45"/>
      <c r="F45"/>
      <c r="G45"/>
    </row>
    <row r="46" spans="1:9" x14ac:dyDescent="0.25">
      <c r="A46" s="43" t="s">
        <v>71</v>
      </c>
      <c r="B46" s="44"/>
      <c r="C46" s="26">
        <f>SUM(C42:C45)</f>
        <v>218183684</v>
      </c>
      <c r="D46"/>
      <c r="E46"/>
      <c r="F46"/>
      <c r="G46"/>
    </row>
    <row r="47" spans="1:9" x14ac:dyDescent="0.25">
      <c r="F47"/>
      <c r="G47"/>
    </row>
  </sheetData>
  <mergeCells count="13">
    <mergeCell ref="A40:C40"/>
    <mergeCell ref="A46:B46"/>
    <mergeCell ref="A1:L1"/>
    <mergeCell ref="A8:K8"/>
    <mergeCell ref="A9:K9"/>
    <mergeCell ref="A10:K10"/>
    <mergeCell ref="A7:B7"/>
    <mergeCell ref="A37:B37"/>
    <mergeCell ref="A31:H31"/>
    <mergeCell ref="A13:G13"/>
    <mergeCell ref="A19:B19"/>
    <mergeCell ref="A28:B28"/>
    <mergeCell ref="A22:H22"/>
  </mergeCells>
  <pageMargins left="0.7" right="0.7" top="0.75" bottom="0.75" header="0.3" footer="0.3"/>
  <pageSetup paperSize="9" scale="63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081C8-E026-4E28-9AE2-D6AC55EC1237}">
  <dimension ref="A1:H87"/>
  <sheetViews>
    <sheetView topLeftCell="A66" workbookViewId="0">
      <selection activeCell="M93" sqref="M93"/>
    </sheetView>
  </sheetViews>
  <sheetFormatPr defaultRowHeight="16.5" x14ac:dyDescent="0.3"/>
  <cols>
    <col min="1" max="1" width="4.140625" style="58" customWidth="1"/>
    <col min="2" max="2" width="8.42578125" style="58" bestFit="1" customWidth="1"/>
    <col min="3" max="3" width="6.5703125" style="58" bestFit="1" customWidth="1"/>
    <col min="4" max="4" width="7.85546875" style="58" bestFit="1" customWidth="1"/>
    <col min="5" max="5" width="14" style="85" customWidth="1"/>
    <col min="6" max="6" width="13.28515625" style="85" bestFit="1" customWidth="1"/>
    <col min="7" max="7" width="9.140625" style="85"/>
    <col min="8" max="8" width="14.85546875" style="85" customWidth="1"/>
    <col min="9" max="16384" width="9.140625" style="58"/>
  </cols>
  <sheetData>
    <row r="1" spans="1:8" ht="66.75" thickBot="1" x14ac:dyDescent="0.35">
      <c r="A1" s="50" t="s">
        <v>0</v>
      </c>
      <c r="B1" s="51" t="s">
        <v>5</v>
      </c>
      <c r="C1" s="51" t="s">
        <v>115</v>
      </c>
      <c r="D1" s="51" t="s">
        <v>76</v>
      </c>
      <c r="E1" s="77" t="s">
        <v>78</v>
      </c>
      <c r="F1" s="78" t="s">
        <v>77</v>
      </c>
      <c r="G1" s="79" t="s">
        <v>119</v>
      </c>
      <c r="H1" s="86" t="s">
        <v>118</v>
      </c>
    </row>
    <row r="2" spans="1:8" x14ac:dyDescent="0.3">
      <c r="A2" s="52">
        <v>1</v>
      </c>
      <c r="B2" s="53">
        <v>102</v>
      </c>
      <c r="C2" s="54" t="s">
        <v>21</v>
      </c>
      <c r="D2" s="54" t="s">
        <v>27</v>
      </c>
      <c r="E2" s="80">
        <v>1391.3546399999998</v>
      </c>
      <c r="F2" s="80">
        <f>E2*1.35</f>
        <v>1878.3287639999999</v>
      </c>
      <c r="G2" s="81">
        <v>3000</v>
      </c>
      <c r="H2" s="82">
        <f t="shared" ref="H2" si="0">ROUND(F2*G2,0)</f>
        <v>5634986</v>
      </c>
    </row>
    <row r="3" spans="1:8" x14ac:dyDescent="0.3">
      <c r="A3" s="52">
        <v>2</v>
      </c>
      <c r="B3" s="53">
        <v>103</v>
      </c>
      <c r="C3" s="54" t="s">
        <v>21</v>
      </c>
      <c r="D3" s="54" t="s">
        <v>27</v>
      </c>
      <c r="E3" s="80">
        <v>1273.48884</v>
      </c>
      <c r="F3" s="80">
        <f t="shared" ref="F3:F66" si="1">E3*1.35</f>
        <v>1719.209934</v>
      </c>
      <c r="G3" s="81">
        <v>3000</v>
      </c>
      <c r="H3" s="82">
        <f t="shared" ref="H3:H66" si="2">ROUND(F3*G3,0)</f>
        <v>5157630</v>
      </c>
    </row>
    <row r="4" spans="1:8" x14ac:dyDescent="0.3">
      <c r="A4" s="52">
        <v>3</v>
      </c>
      <c r="B4" s="53">
        <v>106</v>
      </c>
      <c r="C4" s="54" t="s">
        <v>21</v>
      </c>
      <c r="D4" s="54" t="s">
        <v>27</v>
      </c>
      <c r="E4" s="80">
        <v>1273.48884</v>
      </c>
      <c r="F4" s="80">
        <f t="shared" si="1"/>
        <v>1719.209934</v>
      </c>
      <c r="G4" s="81">
        <v>3000</v>
      </c>
      <c r="H4" s="82">
        <f t="shared" si="2"/>
        <v>5157630</v>
      </c>
    </row>
    <row r="5" spans="1:8" x14ac:dyDescent="0.3">
      <c r="A5" s="52">
        <v>4</v>
      </c>
      <c r="B5" s="53">
        <v>107</v>
      </c>
      <c r="C5" s="54" t="s">
        <v>21</v>
      </c>
      <c r="D5" s="54" t="s">
        <v>27</v>
      </c>
      <c r="E5" s="80">
        <v>1391.3546399999998</v>
      </c>
      <c r="F5" s="80">
        <f t="shared" si="1"/>
        <v>1878.3287639999999</v>
      </c>
      <c r="G5" s="81">
        <v>3000</v>
      </c>
      <c r="H5" s="82">
        <f t="shared" si="2"/>
        <v>5634986</v>
      </c>
    </row>
    <row r="6" spans="1:8" x14ac:dyDescent="0.3">
      <c r="A6" s="52">
        <v>5</v>
      </c>
      <c r="B6" s="53">
        <v>108</v>
      </c>
      <c r="C6" s="54" t="s">
        <v>21</v>
      </c>
      <c r="D6" s="54" t="s">
        <v>27</v>
      </c>
      <c r="E6" s="80">
        <v>1391.3546399999998</v>
      </c>
      <c r="F6" s="80">
        <f t="shared" si="1"/>
        <v>1878.3287639999999</v>
      </c>
      <c r="G6" s="81">
        <v>3000</v>
      </c>
      <c r="H6" s="82">
        <f t="shared" si="2"/>
        <v>5634986</v>
      </c>
    </row>
    <row r="7" spans="1:8" x14ac:dyDescent="0.3">
      <c r="A7" s="52">
        <v>6</v>
      </c>
      <c r="B7" s="53">
        <v>202</v>
      </c>
      <c r="C7" s="54" t="s">
        <v>21</v>
      </c>
      <c r="D7" s="54" t="s">
        <v>27</v>
      </c>
      <c r="E7" s="80">
        <v>817.31052</v>
      </c>
      <c r="F7" s="80">
        <f t="shared" si="1"/>
        <v>1103.3692020000001</v>
      </c>
      <c r="G7" s="81">
        <v>3000</v>
      </c>
      <c r="H7" s="82">
        <f t="shared" si="2"/>
        <v>3310108</v>
      </c>
    </row>
    <row r="8" spans="1:8" x14ac:dyDescent="0.3">
      <c r="A8" s="52">
        <v>7</v>
      </c>
      <c r="B8" s="53">
        <v>203</v>
      </c>
      <c r="C8" s="54" t="s">
        <v>21</v>
      </c>
      <c r="D8" s="54" t="s">
        <v>27</v>
      </c>
      <c r="E8" s="80">
        <v>754.44875999999999</v>
      </c>
      <c r="F8" s="80">
        <f t="shared" si="1"/>
        <v>1018.5058260000001</v>
      </c>
      <c r="G8" s="81">
        <v>3000</v>
      </c>
      <c r="H8" s="82">
        <f t="shared" si="2"/>
        <v>3055517</v>
      </c>
    </row>
    <row r="9" spans="1:8" x14ac:dyDescent="0.3">
      <c r="A9" s="52">
        <v>8</v>
      </c>
      <c r="B9" s="53">
        <v>204</v>
      </c>
      <c r="C9" s="54" t="s">
        <v>21</v>
      </c>
      <c r="D9" s="54" t="s">
        <v>27</v>
      </c>
      <c r="E9" s="80">
        <v>754.44875999999999</v>
      </c>
      <c r="F9" s="80">
        <f t="shared" si="1"/>
        <v>1018.5058260000001</v>
      </c>
      <c r="G9" s="81">
        <v>3000</v>
      </c>
      <c r="H9" s="82">
        <f t="shared" si="2"/>
        <v>3055517</v>
      </c>
    </row>
    <row r="10" spans="1:8" x14ac:dyDescent="0.3">
      <c r="A10" s="52">
        <v>9</v>
      </c>
      <c r="B10" s="53">
        <v>205</v>
      </c>
      <c r="C10" s="54" t="s">
        <v>21</v>
      </c>
      <c r="D10" s="54" t="s">
        <v>27</v>
      </c>
      <c r="E10" s="80">
        <v>754.44875999999999</v>
      </c>
      <c r="F10" s="80">
        <f t="shared" si="1"/>
        <v>1018.5058260000001</v>
      </c>
      <c r="G10" s="81">
        <v>3000</v>
      </c>
      <c r="H10" s="82">
        <f t="shared" si="2"/>
        <v>3055517</v>
      </c>
    </row>
    <row r="11" spans="1:8" x14ac:dyDescent="0.3">
      <c r="A11" s="52">
        <v>10</v>
      </c>
      <c r="B11" s="53">
        <v>206</v>
      </c>
      <c r="C11" s="54" t="s">
        <v>21</v>
      </c>
      <c r="D11" s="54" t="s">
        <v>27</v>
      </c>
      <c r="E11" s="80">
        <v>754.44875999999999</v>
      </c>
      <c r="F11" s="80">
        <f t="shared" si="1"/>
        <v>1018.5058260000001</v>
      </c>
      <c r="G11" s="81">
        <v>3000</v>
      </c>
      <c r="H11" s="82">
        <f t="shared" si="2"/>
        <v>3055517</v>
      </c>
    </row>
    <row r="12" spans="1:8" x14ac:dyDescent="0.3">
      <c r="A12" s="52">
        <v>11</v>
      </c>
      <c r="B12" s="53">
        <v>207</v>
      </c>
      <c r="C12" s="54" t="s">
        <v>21</v>
      </c>
      <c r="D12" s="54" t="s">
        <v>27</v>
      </c>
      <c r="E12" s="80">
        <v>817.31052</v>
      </c>
      <c r="F12" s="80">
        <f t="shared" si="1"/>
        <v>1103.3692020000001</v>
      </c>
      <c r="G12" s="81">
        <v>3000</v>
      </c>
      <c r="H12" s="82">
        <f t="shared" si="2"/>
        <v>3310108</v>
      </c>
    </row>
    <row r="13" spans="1:8" x14ac:dyDescent="0.3">
      <c r="A13" s="52">
        <v>12</v>
      </c>
      <c r="B13" s="53">
        <v>208</v>
      </c>
      <c r="C13" s="54" t="s">
        <v>21</v>
      </c>
      <c r="D13" s="54" t="s">
        <v>27</v>
      </c>
      <c r="E13" s="80">
        <v>817.31052</v>
      </c>
      <c r="F13" s="80">
        <f t="shared" si="1"/>
        <v>1103.3692020000001</v>
      </c>
      <c r="G13" s="81">
        <v>3000</v>
      </c>
      <c r="H13" s="82">
        <f t="shared" si="2"/>
        <v>3310108</v>
      </c>
    </row>
    <row r="14" spans="1:8" x14ac:dyDescent="0.3">
      <c r="A14" s="52">
        <v>13</v>
      </c>
      <c r="B14" s="53">
        <v>302</v>
      </c>
      <c r="C14" s="54" t="s">
        <v>21</v>
      </c>
      <c r="D14" s="54" t="s">
        <v>27</v>
      </c>
      <c r="E14" s="80">
        <v>841.20659999999998</v>
      </c>
      <c r="F14" s="80">
        <f t="shared" si="1"/>
        <v>1135.6289100000001</v>
      </c>
      <c r="G14" s="81">
        <v>3000</v>
      </c>
      <c r="H14" s="82">
        <f t="shared" si="2"/>
        <v>3406887</v>
      </c>
    </row>
    <row r="15" spans="1:8" x14ac:dyDescent="0.3">
      <c r="A15" s="52">
        <v>14</v>
      </c>
      <c r="B15" s="53">
        <v>303</v>
      </c>
      <c r="C15" s="54" t="s">
        <v>21</v>
      </c>
      <c r="D15" s="54" t="s">
        <v>27</v>
      </c>
      <c r="E15" s="80">
        <v>775.76147999999989</v>
      </c>
      <c r="F15" s="80">
        <f t="shared" si="1"/>
        <v>1047.277998</v>
      </c>
      <c r="G15" s="81">
        <v>3000</v>
      </c>
      <c r="H15" s="82">
        <f t="shared" si="2"/>
        <v>3141834</v>
      </c>
    </row>
    <row r="16" spans="1:8" x14ac:dyDescent="0.3">
      <c r="A16" s="52">
        <v>15</v>
      </c>
      <c r="B16" s="53">
        <v>305</v>
      </c>
      <c r="C16" s="54" t="s">
        <v>21</v>
      </c>
      <c r="D16" s="54" t="s">
        <v>27</v>
      </c>
      <c r="E16" s="80">
        <v>775.76147999999989</v>
      </c>
      <c r="F16" s="80">
        <f t="shared" si="1"/>
        <v>1047.277998</v>
      </c>
      <c r="G16" s="81">
        <v>3000</v>
      </c>
      <c r="H16" s="82">
        <f t="shared" si="2"/>
        <v>3141834</v>
      </c>
    </row>
    <row r="17" spans="1:8" x14ac:dyDescent="0.3">
      <c r="A17" s="52">
        <v>16</v>
      </c>
      <c r="B17" s="53">
        <v>306</v>
      </c>
      <c r="C17" s="54" t="s">
        <v>21</v>
      </c>
      <c r="D17" s="54" t="s">
        <v>27</v>
      </c>
      <c r="E17" s="80">
        <v>775.76147999999989</v>
      </c>
      <c r="F17" s="80">
        <f t="shared" si="1"/>
        <v>1047.277998</v>
      </c>
      <c r="G17" s="81">
        <v>3000</v>
      </c>
      <c r="H17" s="82">
        <f t="shared" si="2"/>
        <v>3141834</v>
      </c>
    </row>
    <row r="18" spans="1:8" x14ac:dyDescent="0.3">
      <c r="A18" s="52">
        <v>17</v>
      </c>
      <c r="B18" s="53">
        <v>307</v>
      </c>
      <c r="C18" s="54" t="s">
        <v>21</v>
      </c>
      <c r="D18" s="54" t="s">
        <v>27</v>
      </c>
      <c r="E18" s="80">
        <v>841.20659999999998</v>
      </c>
      <c r="F18" s="80">
        <f t="shared" si="1"/>
        <v>1135.6289100000001</v>
      </c>
      <c r="G18" s="81">
        <v>3000</v>
      </c>
      <c r="H18" s="82">
        <f t="shared" si="2"/>
        <v>3406887</v>
      </c>
    </row>
    <row r="19" spans="1:8" x14ac:dyDescent="0.3">
      <c r="A19" s="52">
        <v>18</v>
      </c>
      <c r="B19" s="53">
        <v>401</v>
      </c>
      <c r="C19" s="54" t="s">
        <v>21</v>
      </c>
      <c r="D19" s="54" t="s">
        <v>27</v>
      </c>
      <c r="E19" s="80">
        <v>817.31052</v>
      </c>
      <c r="F19" s="80">
        <f t="shared" si="1"/>
        <v>1103.3692020000001</v>
      </c>
      <c r="G19" s="81">
        <v>3000</v>
      </c>
      <c r="H19" s="82">
        <f t="shared" si="2"/>
        <v>3310108</v>
      </c>
    </row>
    <row r="20" spans="1:8" x14ac:dyDescent="0.3">
      <c r="A20" s="52">
        <v>19</v>
      </c>
      <c r="B20" s="53">
        <v>402</v>
      </c>
      <c r="C20" s="54" t="s">
        <v>21</v>
      </c>
      <c r="D20" s="54" t="s">
        <v>27</v>
      </c>
      <c r="E20" s="80">
        <v>817.31052</v>
      </c>
      <c r="F20" s="80">
        <f t="shared" si="1"/>
        <v>1103.3692020000001</v>
      </c>
      <c r="G20" s="81">
        <v>3000</v>
      </c>
      <c r="H20" s="82">
        <f t="shared" si="2"/>
        <v>3310108</v>
      </c>
    </row>
    <row r="21" spans="1:8" x14ac:dyDescent="0.3">
      <c r="A21" s="52">
        <v>20</v>
      </c>
      <c r="B21" s="53">
        <v>403</v>
      </c>
      <c r="C21" s="54" t="s">
        <v>21</v>
      </c>
      <c r="D21" s="54" t="s">
        <v>27</v>
      </c>
      <c r="E21" s="80">
        <v>754.44875999999999</v>
      </c>
      <c r="F21" s="80">
        <f t="shared" si="1"/>
        <v>1018.5058260000001</v>
      </c>
      <c r="G21" s="81">
        <v>3000</v>
      </c>
      <c r="H21" s="82">
        <f t="shared" si="2"/>
        <v>3055517</v>
      </c>
    </row>
    <row r="22" spans="1:8" x14ac:dyDescent="0.3">
      <c r="A22" s="52">
        <v>21</v>
      </c>
      <c r="B22" s="53">
        <v>404</v>
      </c>
      <c r="C22" s="54" t="s">
        <v>21</v>
      </c>
      <c r="D22" s="54" t="s">
        <v>27</v>
      </c>
      <c r="E22" s="80">
        <v>754.44875999999999</v>
      </c>
      <c r="F22" s="80">
        <f t="shared" si="1"/>
        <v>1018.5058260000001</v>
      </c>
      <c r="G22" s="81">
        <v>3000</v>
      </c>
      <c r="H22" s="82">
        <f t="shared" si="2"/>
        <v>3055517</v>
      </c>
    </row>
    <row r="23" spans="1:8" x14ac:dyDescent="0.3">
      <c r="A23" s="52">
        <v>22</v>
      </c>
      <c r="B23" s="53">
        <v>405</v>
      </c>
      <c r="C23" s="54" t="s">
        <v>21</v>
      </c>
      <c r="D23" s="54" t="s">
        <v>27</v>
      </c>
      <c r="E23" s="80">
        <v>754.44875999999999</v>
      </c>
      <c r="F23" s="80">
        <f t="shared" si="1"/>
        <v>1018.5058260000001</v>
      </c>
      <c r="G23" s="81">
        <v>3000</v>
      </c>
      <c r="H23" s="82">
        <f t="shared" si="2"/>
        <v>3055517</v>
      </c>
    </row>
    <row r="24" spans="1:8" x14ac:dyDescent="0.3">
      <c r="A24" s="52">
        <v>23</v>
      </c>
      <c r="B24" s="53">
        <v>406</v>
      </c>
      <c r="C24" s="54" t="s">
        <v>21</v>
      </c>
      <c r="D24" s="54" t="s">
        <v>27</v>
      </c>
      <c r="E24" s="80">
        <v>754.44875999999999</v>
      </c>
      <c r="F24" s="80">
        <f t="shared" si="1"/>
        <v>1018.5058260000001</v>
      </c>
      <c r="G24" s="81">
        <v>3000</v>
      </c>
      <c r="H24" s="82">
        <f t="shared" si="2"/>
        <v>3055517</v>
      </c>
    </row>
    <row r="25" spans="1:8" x14ac:dyDescent="0.3">
      <c r="A25" s="52">
        <v>24</v>
      </c>
      <c r="B25" s="53">
        <v>407</v>
      </c>
      <c r="C25" s="54" t="s">
        <v>21</v>
      </c>
      <c r="D25" s="54" t="s">
        <v>27</v>
      </c>
      <c r="E25" s="80">
        <v>817.31052</v>
      </c>
      <c r="F25" s="80">
        <f t="shared" si="1"/>
        <v>1103.3692020000001</v>
      </c>
      <c r="G25" s="81">
        <v>3000</v>
      </c>
      <c r="H25" s="82">
        <f t="shared" si="2"/>
        <v>3310108</v>
      </c>
    </row>
    <row r="26" spans="1:8" x14ac:dyDescent="0.3">
      <c r="A26" s="52">
        <v>25</v>
      </c>
      <c r="B26" s="53">
        <v>502</v>
      </c>
      <c r="C26" s="54" t="s">
        <v>21</v>
      </c>
      <c r="D26" s="54" t="s">
        <v>27</v>
      </c>
      <c r="E26" s="80">
        <v>841.20659999999998</v>
      </c>
      <c r="F26" s="80">
        <f t="shared" si="1"/>
        <v>1135.6289100000001</v>
      </c>
      <c r="G26" s="81">
        <v>3000</v>
      </c>
      <c r="H26" s="82">
        <f t="shared" si="2"/>
        <v>3406887</v>
      </c>
    </row>
    <row r="27" spans="1:8" x14ac:dyDescent="0.3">
      <c r="A27" s="52">
        <v>26</v>
      </c>
      <c r="B27" s="53">
        <v>503</v>
      </c>
      <c r="C27" s="54" t="s">
        <v>21</v>
      </c>
      <c r="D27" s="54" t="s">
        <v>27</v>
      </c>
      <c r="E27" s="80">
        <v>775.76147999999989</v>
      </c>
      <c r="F27" s="80">
        <f t="shared" si="1"/>
        <v>1047.277998</v>
      </c>
      <c r="G27" s="81">
        <v>3000</v>
      </c>
      <c r="H27" s="82">
        <f t="shared" si="2"/>
        <v>3141834</v>
      </c>
    </row>
    <row r="28" spans="1:8" x14ac:dyDescent="0.3">
      <c r="A28" s="52">
        <v>27</v>
      </c>
      <c r="B28" s="53">
        <v>505</v>
      </c>
      <c r="C28" s="54" t="s">
        <v>21</v>
      </c>
      <c r="D28" s="54" t="s">
        <v>27</v>
      </c>
      <c r="E28" s="80">
        <v>775.76147999999989</v>
      </c>
      <c r="F28" s="80">
        <f t="shared" si="1"/>
        <v>1047.277998</v>
      </c>
      <c r="G28" s="81">
        <v>3000</v>
      </c>
      <c r="H28" s="82">
        <f t="shared" si="2"/>
        <v>3141834</v>
      </c>
    </row>
    <row r="29" spans="1:8" x14ac:dyDescent="0.3">
      <c r="A29" s="52">
        <v>28</v>
      </c>
      <c r="B29" s="53">
        <v>506</v>
      </c>
      <c r="C29" s="54" t="s">
        <v>21</v>
      </c>
      <c r="D29" s="54" t="s">
        <v>27</v>
      </c>
      <c r="E29" s="80">
        <v>775.76147999999989</v>
      </c>
      <c r="F29" s="80">
        <f t="shared" si="1"/>
        <v>1047.277998</v>
      </c>
      <c r="G29" s="81">
        <v>3000</v>
      </c>
      <c r="H29" s="82">
        <f t="shared" si="2"/>
        <v>3141834</v>
      </c>
    </row>
    <row r="30" spans="1:8" x14ac:dyDescent="0.3">
      <c r="A30" s="52">
        <v>29</v>
      </c>
      <c r="B30" s="53">
        <v>507</v>
      </c>
      <c r="C30" s="54" t="s">
        <v>21</v>
      </c>
      <c r="D30" s="54" t="s">
        <v>27</v>
      </c>
      <c r="E30" s="80">
        <v>841.20659999999998</v>
      </c>
      <c r="F30" s="80">
        <f t="shared" si="1"/>
        <v>1135.6289100000001</v>
      </c>
      <c r="G30" s="81">
        <v>3000</v>
      </c>
      <c r="H30" s="82">
        <f t="shared" si="2"/>
        <v>3406887</v>
      </c>
    </row>
    <row r="31" spans="1:8" x14ac:dyDescent="0.3">
      <c r="A31" s="52">
        <v>30</v>
      </c>
      <c r="B31" s="53">
        <v>508</v>
      </c>
      <c r="C31" s="54" t="s">
        <v>21</v>
      </c>
      <c r="D31" s="54" t="s">
        <v>27</v>
      </c>
      <c r="E31" s="80">
        <v>841.20659999999998</v>
      </c>
      <c r="F31" s="80">
        <f t="shared" si="1"/>
        <v>1135.6289100000001</v>
      </c>
      <c r="G31" s="81">
        <v>3000</v>
      </c>
      <c r="H31" s="82">
        <f t="shared" si="2"/>
        <v>3406887</v>
      </c>
    </row>
    <row r="32" spans="1:8" x14ac:dyDescent="0.3">
      <c r="A32" s="52">
        <v>31</v>
      </c>
      <c r="B32" s="53">
        <v>602</v>
      </c>
      <c r="C32" s="54" t="s">
        <v>21</v>
      </c>
      <c r="D32" s="54" t="s">
        <v>27</v>
      </c>
      <c r="E32" s="80">
        <v>817.31052</v>
      </c>
      <c r="F32" s="80">
        <f t="shared" si="1"/>
        <v>1103.3692020000001</v>
      </c>
      <c r="G32" s="81">
        <v>3000</v>
      </c>
      <c r="H32" s="82">
        <f t="shared" si="2"/>
        <v>3310108</v>
      </c>
    </row>
    <row r="33" spans="1:8" x14ac:dyDescent="0.3">
      <c r="A33" s="52">
        <v>32</v>
      </c>
      <c r="B33" s="53">
        <v>603</v>
      </c>
      <c r="C33" s="54" t="s">
        <v>21</v>
      </c>
      <c r="D33" s="54" t="s">
        <v>27</v>
      </c>
      <c r="E33" s="83">
        <v>754.44875999999999</v>
      </c>
      <c r="F33" s="80">
        <f t="shared" si="1"/>
        <v>1018.5058260000001</v>
      </c>
      <c r="G33" s="81">
        <v>3000</v>
      </c>
      <c r="H33" s="82">
        <f t="shared" si="2"/>
        <v>3055517</v>
      </c>
    </row>
    <row r="34" spans="1:8" x14ac:dyDescent="0.3">
      <c r="A34" s="52">
        <v>33</v>
      </c>
      <c r="B34" s="53">
        <v>606</v>
      </c>
      <c r="C34" s="54" t="s">
        <v>21</v>
      </c>
      <c r="D34" s="54" t="s">
        <v>27</v>
      </c>
      <c r="E34" s="80">
        <v>754.44875999999999</v>
      </c>
      <c r="F34" s="80">
        <f t="shared" si="1"/>
        <v>1018.5058260000001</v>
      </c>
      <c r="G34" s="81">
        <v>3000</v>
      </c>
      <c r="H34" s="82">
        <f t="shared" si="2"/>
        <v>3055517</v>
      </c>
    </row>
    <row r="35" spans="1:8" x14ac:dyDescent="0.3">
      <c r="A35" s="52">
        <v>34</v>
      </c>
      <c r="B35" s="53">
        <v>607</v>
      </c>
      <c r="C35" s="54" t="s">
        <v>21</v>
      </c>
      <c r="D35" s="54" t="s">
        <v>27</v>
      </c>
      <c r="E35" s="80">
        <v>817.31052</v>
      </c>
      <c r="F35" s="80">
        <f t="shared" si="1"/>
        <v>1103.3692020000001</v>
      </c>
      <c r="G35" s="81">
        <v>3000</v>
      </c>
      <c r="H35" s="82">
        <f t="shared" si="2"/>
        <v>3310108</v>
      </c>
    </row>
    <row r="36" spans="1:8" x14ac:dyDescent="0.3">
      <c r="A36" s="52">
        <v>35</v>
      </c>
      <c r="B36" s="53">
        <v>608</v>
      </c>
      <c r="C36" s="54" t="s">
        <v>21</v>
      </c>
      <c r="D36" s="54" t="s">
        <v>27</v>
      </c>
      <c r="E36" s="83">
        <v>817.31052</v>
      </c>
      <c r="F36" s="80">
        <f t="shared" si="1"/>
        <v>1103.3692020000001</v>
      </c>
      <c r="G36" s="81">
        <v>3000</v>
      </c>
      <c r="H36" s="82">
        <f t="shared" si="2"/>
        <v>3310108</v>
      </c>
    </row>
    <row r="37" spans="1:8" x14ac:dyDescent="0.3">
      <c r="A37" s="52">
        <v>36</v>
      </c>
      <c r="B37" s="53">
        <v>703</v>
      </c>
      <c r="C37" s="54" t="s">
        <v>21</v>
      </c>
      <c r="D37" s="54" t="s">
        <v>27</v>
      </c>
      <c r="E37" s="83">
        <v>775.76147999999989</v>
      </c>
      <c r="F37" s="80">
        <f t="shared" si="1"/>
        <v>1047.277998</v>
      </c>
      <c r="G37" s="81">
        <v>3000</v>
      </c>
      <c r="H37" s="82">
        <f t="shared" si="2"/>
        <v>3141834</v>
      </c>
    </row>
    <row r="38" spans="1:8" x14ac:dyDescent="0.3">
      <c r="A38" s="52">
        <v>37</v>
      </c>
      <c r="B38" s="53">
        <v>706</v>
      </c>
      <c r="C38" s="54" t="s">
        <v>21</v>
      </c>
      <c r="D38" s="54" t="s">
        <v>27</v>
      </c>
      <c r="E38" s="80">
        <v>775.76147999999989</v>
      </c>
      <c r="F38" s="80">
        <f t="shared" si="1"/>
        <v>1047.277998</v>
      </c>
      <c r="G38" s="81">
        <v>3000</v>
      </c>
      <c r="H38" s="82">
        <f t="shared" si="2"/>
        <v>3141834</v>
      </c>
    </row>
    <row r="39" spans="1:8" x14ac:dyDescent="0.3">
      <c r="A39" s="52">
        <v>38</v>
      </c>
      <c r="B39" s="53">
        <v>707</v>
      </c>
      <c r="C39" s="54" t="s">
        <v>21</v>
      </c>
      <c r="D39" s="54" t="s">
        <v>27</v>
      </c>
      <c r="E39" s="83">
        <v>841.20659999999998</v>
      </c>
      <c r="F39" s="80">
        <f t="shared" si="1"/>
        <v>1135.6289100000001</v>
      </c>
      <c r="G39" s="81">
        <v>3000</v>
      </c>
      <c r="H39" s="82">
        <f t="shared" si="2"/>
        <v>3406887</v>
      </c>
    </row>
    <row r="40" spans="1:8" x14ac:dyDescent="0.3">
      <c r="A40" s="52">
        <v>39</v>
      </c>
      <c r="B40" s="53">
        <v>801</v>
      </c>
      <c r="C40" s="54" t="s">
        <v>21</v>
      </c>
      <c r="D40" s="54" t="s">
        <v>27</v>
      </c>
      <c r="E40" s="80">
        <v>817.31052</v>
      </c>
      <c r="F40" s="80">
        <f t="shared" si="1"/>
        <v>1103.3692020000001</v>
      </c>
      <c r="G40" s="81">
        <v>3000</v>
      </c>
      <c r="H40" s="82">
        <f t="shared" si="2"/>
        <v>3310108</v>
      </c>
    </row>
    <row r="41" spans="1:8" x14ac:dyDescent="0.3">
      <c r="A41" s="52">
        <v>40</v>
      </c>
      <c r="B41" s="53">
        <v>802</v>
      </c>
      <c r="C41" s="54" t="s">
        <v>21</v>
      </c>
      <c r="D41" s="54" t="s">
        <v>27</v>
      </c>
      <c r="E41" s="80">
        <v>817.31052</v>
      </c>
      <c r="F41" s="80">
        <f t="shared" si="1"/>
        <v>1103.3692020000001</v>
      </c>
      <c r="G41" s="81">
        <v>3000</v>
      </c>
      <c r="H41" s="82">
        <f t="shared" si="2"/>
        <v>3310108</v>
      </c>
    </row>
    <row r="42" spans="1:8" x14ac:dyDescent="0.3">
      <c r="A42" s="52">
        <v>41</v>
      </c>
      <c r="B42" s="53">
        <v>803</v>
      </c>
      <c r="C42" s="54" t="s">
        <v>21</v>
      </c>
      <c r="D42" s="54" t="s">
        <v>27</v>
      </c>
      <c r="E42" s="80">
        <v>754.44875999999999</v>
      </c>
      <c r="F42" s="80">
        <f t="shared" si="1"/>
        <v>1018.5058260000001</v>
      </c>
      <c r="G42" s="81">
        <v>3000</v>
      </c>
      <c r="H42" s="82">
        <f t="shared" si="2"/>
        <v>3055517</v>
      </c>
    </row>
    <row r="43" spans="1:8" x14ac:dyDescent="0.3">
      <c r="A43" s="52">
        <v>42</v>
      </c>
      <c r="B43" s="53">
        <v>804</v>
      </c>
      <c r="C43" s="54" t="s">
        <v>21</v>
      </c>
      <c r="D43" s="54" t="s">
        <v>27</v>
      </c>
      <c r="E43" s="80">
        <v>754.44875999999999</v>
      </c>
      <c r="F43" s="80">
        <f t="shared" si="1"/>
        <v>1018.5058260000001</v>
      </c>
      <c r="G43" s="81">
        <v>3000</v>
      </c>
      <c r="H43" s="82">
        <f t="shared" si="2"/>
        <v>3055517</v>
      </c>
    </row>
    <row r="44" spans="1:8" x14ac:dyDescent="0.3">
      <c r="A44" s="52">
        <v>43</v>
      </c>
      <c r="B44" s="53">
        <v>805</v>
      </c>
      <c r="C44" s="54" t="s">
        <v>21</v>
      </c>
      <c r="D44" s="54" t="s">
        <v>27</v>
      </c>
      <c r="E44" s="80">
        <v>754.44875999999999</v>
      </c>
      <c r="F44" s="80">
        <f t="shared" si="1"/>
        <v>1018.5058260000001</v>
      </c>
      <c r="G44" s="81">
        <v>3000</v>
      </c>
      <c r="H44" s="82">
        <f t="shared" si="2"/>
        <v>3055517</v>
      </c>
    </row>
    <row r="45" spans="1:8" x14ac:dyDescent="0.3">
      <c r="A45" s="52">
        <v>44</v>
      </c>
      <c r="B45" s="53">
        <v>806</v>
      </c>
      <c r="C45" s="54" t="s">
        <v>21</v>
      </c>
      <c r="D45" s="54" t="s">
        <v>27</v>
      </c>
      <c r="E45" s="80">
        <v>754.44875999999999</v>
      </c>
      <c r="F45" s="80">
        <f t="shared" si="1"/>
        <v>1018.5058260000001</v>
      </c>
      <c r="G45" s="81">
        <v>3000</v>
      </c>
      <c r="H45" s="82">
        <f t="shared" si="2"/>
        <v>3055517</v>
      </c>
    </row>
    <row r="46" spans="1:8" x14ac:dyDescent="0.3">
      <c r="A46" s="52">
        <v>45</v>
      </c>
      <c r="B46" s="53">
        <v>807</v>
      </c>
      <c r="C46" s="54" t="s">
        <v>21</v>
      </c>
      <c r="D46" s="54" t="s">
        <v>27</v>
      </c>
      <c r="E46" s="80">
        <v>817.31052</v>
      </c>
      <c r="F46" s="80">
        <f t="shared" si="1"/>
        <v>1103.3692020000001</v>
      </c>
      <c r="G46" s="81">
        <v>3000</v>
      </c>
      <c r="H46" s="82">
        <f t="shared" si="2"/>
        <v>3310108</v>
      </c>
    </row>
    <row r="47" spans="1:8" x14ac:dyDescent="0.3">
      <c r="A47" s="52">
        <v>46</v>
      </c>
      <c r="B47" s="53">
        <v>808</v>
      </c>
      <c r="C47" s="54" t="s">
        <v>21</v>
      </c>
      <c r="D47" s="54" t="s">
        <v>27</v>
      </c>
      <c r="E47" s="80">
        <v>817.31052</v>
      </c>
      <c r="F47" s="80">
        <f t="shared" si="1"/>
        <v>1103.3692020000001</v>
      </c>
      <c r="G47" s="81">
        <v>3000</v>
      </c>
      <c r="H47" s="82">
        <f t="shared" si="2"/>
        <v>3310108</v>
      </c>
    </row>
    <row r="48" spans="1:8" x14ac:dyDescent="0.3">
      <c r="A48" s="52">
        <v>47</v>
      </c>
      <c r="B48" s="53">
        <v>901</v>
      </c>
      <c r="C48" s="54" t="s">
        <v>21</v>
      </c>
      <c r="D48" s="54" t="s">
        <v>27</v>
      </c>
      <c r="E48" s="80">
        <v>841.20659999999998</v>
      </c>
      <c r="F48" s="80">
        <f t="shared" si="1"/>
        <v>1135.6289100000001</v>
      </c>
      <c r="G48" s="81">
        <v>3000</v>
      </c>
      <c r="H48" s="82">
        <f t="shared" si="2"/>
        <v>3406887</v>
      </c>
    </row>
    <row r="49" spans="1:8" x14ac:dyDescent="0.3">
      <c r="A49" s="52">
        <v>48</v>
      </c>
      <c r="B49" s="53">
        <v>902</v>
      </c>
      <c r="C49" s="54" t="s">
        <v>21</v>
      </c>
      <c r="D49" s="54" t="s">
        <v>27</v>
      </c>
      <c r="E49" s="80">
        <v>841.20659999999998</v>
      </c>
      <c r="F49" s="80">
        <f t="shared" si="1"/>
        <v>1135.6289100000001</v>
      </c>
      <c r="G49" s="81">
        <v>3000</v>
      </c>
      <c r="H49" s="82">
        <f t="shared" si="2"/>
        <v>3406887</v>
      </c>
    </row>
    <row r="50" spans="1:8" x14ac:dyDescent="0.3">
      <c r="A50" s="52">
        <v>49</v>
      </c>
      <c r="B50" s="53">
        <v>903</v>
      </c>
      <c r="C50" s="54" t="s">
        <v>21</v>
      </c>
      <c r="D50" s="54" t="s">
        <v>27</v>
      </c>
      <c r="E50" s="80">
        <v>775.76147999999989</v>
      </c>
      <c r="F50" s="80">
        <f t="shared" si="1"/>
        <v>1047.277998</v>
      </c>
      <c r="G50" s="81">
        <v>3000</v>
      </c>
      <c r="H50" s="82">
        <f t="shared" si="2"/>
        <v>3141834</v>
      </c>
    </row>
    <row r="51" spans="1:8" x14ac:dyDescent="0.3">
      <c r="A51" s="52">
        <v>50</v>
      </c>
      <c r="B51" s="53">
        <v>904</v>
      </c>
      <c r="C51" s="54" t="s">
        <v>21</v>
      </c>
      <c r="D51" s="54" t="s">
        <v>27</v>
      </c>
      <c r="E51" s="80">
        <v>775.76147999999989</v>
      </c>
      <c r="F51" s="80">
        <f t="shared" si="1"/>
        <v>1047.277998</v>
      </c>
      <c r="G51" s="81">
        <v>3000</v>
      </c>
      <c r="H51" s="82">
        <f t="shared" si="2"/>
        <v>3141834</v>
      </c>
    </row>
    <row r="52" spans="1:8" x14ac:dyDescent="0.3">
      <c r="A52" s="52">
        <v>51</v>
      </c>
      <c r="B52" s="53">
        <v>905</v>
      </c>
      <c r="C52" s="54" t="s">
        <v>21</v>
      </c>
      <c r="D52" s="54" t="s">
        <v>27</v>
      </c>
      <c r="E52" s="80">
        <v>775.76147999999989</v>
      </c>
      <c r="F52" s="80">
        <f t="shared" si="1"/>
        <v>1047.277998</v>
      </c>
      <c r="G52" s="81">
        <v>3000</v>
      </c>
      <c r="H52" s="82">
        <f t="shared" si="2"/>
        <v>3141834</v>
      </c>
    </row>
    <row r="53" spans="1:8" x14ac:dyDescent="0.3">
      <c r="A53" s="52">
        <v>52</v>
      </c>
      <c r="B53" s="53">
        <v>906</v>
      </c>
      <c r="C53" s="54" t="s">
        <v>21</v>
      </c>
      <c r="D53" s="54" t="s">
        <v>27</v>
      </c>
      <c r="E53" s="80">
        <v>775.76147999999989</v>
      </c>
      <c r="F53" s="80">
        <f t="shared" si="1"/>
        <v>1047.277998</v>
      </c>
      <c r="G53" s="81">
        <v>3000</v>
      </c>
      <c r="H53" s="82">
        <f t="shared" si="2"/>
        <v>3141834</v>
      </c>
    </row>
    <row r="54" spans="1:8" x14ac:dyDescent="0.3">
      <c r="A54" s="52">
        <v>53</v>
      </c>
      <c r="B54" s="53">
        <v>907</v>
      </c>
      <c r="C54" s="54" t="s">
        <v>21</v>
      </c>
      <c r="D54" s="54" t="s">
        <v>27</v>
      </c>
      <c r="E54" s="80">
        <v>841.20659999999998</v>
      </c>
      <c r="F54" s="80">
        <f t="shared" si="1"/>
        <v>1135.6289100000001</v>
      </c>
      <c r="G54" s="81">
        <v>3000</v>
      </c>
      <c r="H54" s="82">
        <f t="shared" si="2"/>
        <v>3406887</v>
      </c>
    </row>
    <row r="55" spans="1:8" x14ac:dyDescent="0.3">
      <c r="A55" s="52">
        <v>54</v>
      </c>
      <c r="B55" s="53">
        <v>1001</v>
      </c>
      <c r="C55" s="54" t="s">
        <v>21</v>
      </c>
      <c r="D55" s="54" t="s">
        <v>27</v>
      </c>
      <c r="E55" s="80">
        <v>817.31052</v>
      </c>
      <c r="F55" s="80">
        <f t="shared" si="1"/>
        <v>1103.3692020000001</v>
      </c>
      <c r="G55" s="81">
        <v>3000</v>
      </c>
      <c r="H55" s="82">
        <f t="shared" si="2"/>
        <v>3310108</v>
      </c>
    </row>
    <row r="56" spans="1:8" x14ac:dyDescent="0.3">
      <c r="A56" s="52">
        <v>55</v>
      </c>
      <c r="B56" s="53">
        <v>1002</v>
      </c>
      <c r="C56" s="54" t="s">
        <v>21</v>
      </c>
      <c r="D56" s="54" t="s">
        <v>27</v>
      </c>
      <c r="E56" s="80">
        <v>817.31052</v>
      </c>
      <c r="F56" s="80">
        <f t="shared" si="1"/>
        <v>1103.3692020000001</v>
      </c>
      <c r="G56" s="81">
        <v>3000</v>
      </c>
      <c r="H56" s="82">
        <f t="shared" si="2"/>
        <v>3310108</v>
      </c>
    </row>
    <row r="57" spans="1:8" x14ac:dyDescent="0.3">
      <c r="A57" s="52">
        <v>56</v>
      </c>
      <c r="B57" s="53">
        <v>1003</v>
      </c>
      <c r="C57" s="54" t="s">
        <v>21</v>
      </c>
      <c r="D57" s="54" t="s">
        <v>27</v>
      </c>
      <c r="E57" s="80">
        <v>754.44875999999999</v>
      </c>
      <c r="F57" s="80">
        <f t="shared" si="1"/>
        <v>1018.5058260000001</v>
      </c>
      <c r="G57" s="81">
        <v>3000</v>
      </c>
      <c r="H57" s="82">
        <f t="shared" si="2"/>
        <v>3055517</v>
      </c>
    </row>
    <row r="58" spans="1:8" x14ac:dyDescent="0.3">
      <c r="A58" s="52">
        <v>57</v>
      </c>
      <c r="B58" s="53">
        <v>1004</v>
      </c>
      <c r="C58" s="54" t="s">
        <v>21</v>
      </c>
      <c r="D58" s="54" t="s">
        <v>27</v>
      </c>
      <c r="E58" s="80">
        <v>754.44875999999999</v>
      </c>
      <c r="F58" s="80">
        <f t="shared" si="1"/>
        <v>1018.5058260000001</v>
      </c>
      <c r="G58" s="81">
        <v>3000</v>
      </c>
      <c r="H58" s="82">
        <f t="shared" si="2"/>
        <v>3055517</v>
      </c>
    </row>
    <row r="59" spans="1:8" x14ac:dyDescent="0.3">
      <c r="A59" s="52">
        <v>58</v>
      </c>
      <c r="B59" s="53">
        <v>1005</v>
      </c>
      <c r="C59" s="54" t="s">
        <v>21</v>
      </c>
      <c r="D59" s="54" t="s">
        <v>27</v>
      </c>
      <c r="E59" s="80">
        <v>754.44875999999999</v>
      </c>
      <c r="F59" s="80">
        <f t="shared" si="1"/>
        <v>1018.5058260000001</v>
      </c>
      <c r="G59" s="81">
        <v>3000</v>
      </c>
      <c r="H59" s="82">
        <f t="shared" si="2"/>
        <v>3055517</v>
      </c>
    </row>
    <row r="60" spans="1:8" x14ac:dyDescent="0.3">
      <c r="A60" s="52">
        <v>59</v>
      </c>
      <c r="B60" s="53">
        <v>1006</v>
      </c>
      <c r="C60" s="54" t="s">
        <v>21</v>
      </c>
      <c r="D60" s="54" t="s">
        <v>27</v>
      </c>
      <c r="E60" s="80">
        <v>754.44875999999999</v>
      </c>
      <c r="F60" s="80">
        <f t="shared" si="1"/>
        <v>1018.5058260000001</v>
      </c>
      <c r="G60" s="81">
        <v>3000</v>
      </c>
      <c r="H60" s="82">
        <f t="shared" si="2"/>
        <v>3055517</v>
      </c>
    </row>
    <row r="61" spans="1:8" x14ac:dyDescent="0.3">
      <c r="A61" s="52">
        <v>60</v>
      </c>
      <c r="B61" s="53">
        <v>1007</v>
      </c>
      <c r="C61" s="54" t="s">
        <v>21</v>
      </c>
      <c r="D61" s="54" t="s">
        <v>27</v>
      </c>
      <c r="E61" s="80">
        <v>817.31052</v>
      </c>
      <c r="F61" s="80">
        <f t="shared" si="1"/>
        <v>1103.3692020000001</v>
      </c>
      <c r="G61" s="81">
        <v>3000</v>
      </c>
      <c r="H61" s="82">
        <f t="shared" si="2"/>
        <v>3310108</v>
      </c>
    </row>
    <row r="62" spans="1:8" x14ac:dyDescent="0.3">
      <c r="A62" s="52">
        <v>61</v>
      </c>
      <c r="B62" s="53">
        <v>1008</v>
      </c>
      <c r="C62" s="54" t="s">
        <v>21</v>
      </c>
      <c r="D62" s="54" t="s">
        <v>27</v>
      </c>
      <c r="E62" s="80">
        <v>817.31052</v>
      </c>
      <c r="F62" s="80">
        <f t="shared" si="1"/>
        <v>1103.3692020000001</v>
      </c>
      <c r="G62" s="81">
        <v>3000</v>
      </c>
      <c r="H62" s="82">
        <f t="shared" si="2"/>
        <v>3310108</v>
      </c>
    </row>
    <row r="63" spans="1:8" x14ac:dyDescent="0.3">
      <c r="A63" s="52">
        <v>62</v>
      </c>
      <c r="B63" s="53">
        <v>1101</v>
      </c>
      <c r="C63" s="54" t="s">
        <v>21</v>
      </c>
      <c r="D63" s="54" t="s">
        <v>27</v>
      </c>
      <c r="E63" s="80">
        <v>841.20659999999998</v>
      </c>
      <c r="F63" s="80">
        <f t="shared" si="1"/>
        <v>1135.6289100000001</v>
      </c>
      <c r="G63" s="81">
        <v>3000</v>
      </c>
      <c r="H63" s="82">
        <f t="shared" si="2"/>
        <v>3406887</v>
      </c>
    </row>
    <row r="64" spans="1:8" x14ac:dyDescent="0.3">
      <c r="A64" s="52">
        <v>63</v>
      </c>
      <c r="B64" s="53">
        <v>1102</v>
      </c>
      <c r="C64" s="54" t="s">
        <v>21</v>
      </c>
      <c r="D64" s="54" t="s">
        <v>27</v>
      </c>
      <c r="E64" s="80">
        <v>841.20659999999998</v>
      </c>
      <c r="F64" s="80">
        <f t="shared" si="1"/>
        <v>1135.6289100000001</v>
      </c>
      <c r="G64" s="81">
        <v>3000</v>
      </c>
      <c r="H64" s="82">
        <f t="shared" si="2"/>
        <v>3406887</v>
      </c>
    </row>
    <row r="65" spans="1:8" x14ac:dyDescent="0.3">
      <c r="A65" s="52">
        <v>64</v>
      </c>
      <c r="B65" s="53">
        <v>1103</v>
      </c>
      <c r="C65" s="54" t="s">
        <v>21</v>
      </c>
      <c r="D65" s="54" t="s">
        <v>27</v>
      </c>
      <c r="E65" s="80">
        <v>775.76147999999989</v>
      </c>
      <c r="F65" s="80">
        <f t="shared" si="1"/>
        <v>1047.277998</v>
      </c>
      <c r="G65" s="81">
        <v>3000</v>
      </c>
      <c r="H65" s="82">
        <f t="shared" si="2"/>
        <v>3141834</v>
      </c>
    </row>
    <row r="66" spans="1:8" x14ac:dyDescent="0.3">
      <c r="A66" s="52">
        <v>65</v>
      </c>
      <c r="B66" s="53">
        <v>1104</v>
      </c>
      <c r="C66" s="54" t="s">
        <v>21</v>
      </c>
      <c r="D66" s="54" t="s">
        <v>27</v>
      </c>
      <c r="E66" s="80">
        <v>775.76147999999989</v>
      </c>
      <c r="F66" s="80">
        <f t="shared" si="1"/>
        <v>1047.277998</v>
      </c>
      <c r="G66" s="81">
        <v>3000</v>
      </c>
      <c r="H66" s="82">
        <f t="shared" si="2"/>
        <v>3141834</v>
      </c>
    </row>
    <row r="67" spans="1:8" x14ac:dyDescent="0.3">
      <c r="A67" s="52">
        <v>66</v>
      </c>
      <c r="B67" s="53">
        <v>1105</v>
      </c>
      <c r="C67" s="54" t="s">
        <v>21</v>
      </c>
      <c r="D67" s="54" t="s">
        <v>27</v>
      </c>
      <c r="E67" s="80">
        <v>775.76147999999989</v>
      </c>
      <c r="F67" s="80">
        <f t="shared" ref="F67:F86" si="3">E67*1.35</f>
        <v>1047.277998</v>
      </c>
      <c r="G67" s="81">
        <v>3000</v>
      </c>
      <c r="H67" s="82">
        <f t="shared" ref="H67:H86" si="4">ROUND(F67*G67,0)</f>
        <v>3141834</v>
      </c>
    </row>
    <row r="68" spans="1:8" x14ac:dyDescent="0.3">
      <c r="A68" s="52">
        <v>67</v>
      </c>
      <c r="B68" s="53">
        <v>1106</v>
      </c>
      <c r="C68" s="54" t="s">
        <v>21</v>
      </c>
      <c r="D68" s="54" t="s">
        <v>27</v>
      </c>
      <c r="E68" s="80">
        <v>775.76147999999989</v>
      </c>
      <c r="F68" s="80">
        <f t="shared" si="3"/>
        <v>1047.277998</v>
      </c>
      <c r="G68" s="81">
        <v>3000</v>
      </c>
      <c r="H68" s="82">
        <f t="shared" si="4"/>
        <v>3141834</v>
      </c>
    </row>
    <row r="69" spans="1:8" x14ac:dyDescent="0.3">
      <c r="A69" s="52">
        <v>68</v>
      </c>
      <c r="B69" s="53">
        <v>1107</v>
      </c>
      <c r="C69" s="54" t="s">
        <v>21</v>
      </c>
      <c r="D69" s="54" t="s">
        <v>27</v>
      </c>
      <c r="E69" s="80">
        <v>841.20659999999998</v>
      </c>
      <c r="F69" s="80">
        <f t="shared" si="3"/>
        <v>1135.6289100000001</v>
      </c>
      <c r="G69" s="81">
        <v>3000</v>
      </c>
      <c r="H69" s="82">
        <f t="shared" si="4"/>
        <v>3406887</v>
      </c>
    </row>
    <row r="70" spans="1:8" x14ac:dyDescent="0.3">
      <c r="A70" s="52">
        <v>69</v>
      </c>
      <c r="B70" s="53">
        <v>1108</v>
      </c>
      <c r="C70" s="54" t="s">
        <v>21</v>
      </c>
      <c r="D70" s="54" t="s">
        <v>27</v>
      </c>
      <c r="E70" s="80">
        <v>841.20659999999998</v>
      </c>
      <c r="F70" s="80">
        <f t="shared" si="3"/>
        <v>1135.6289100000001</v>
      </c>
      <c r="G70" s="81">
        <v>3000</v>
      </c>
      <c r="H70" s="82">
        <f t="shared" si="4"/>
        <v>3406887</v>
      </c>
    </row>
    <row r="71" spans="1:8" x14ac:dyDescent="0.3">
      <c r="A71" s="52">
        <v>70</v>
      </c>
      <c r="B71" s="53">
        <v>1201</v>
      </c>
      <c r="C71" s="54" t="s">
        <v>21</v>
      </c>
      <c r="D71" s="54" t="s">
        <v>27</v>
      </c>
      <c r="E71" s="80">
        <v>817.31052</v>
      </c>
      <c r="F71" s="80">
        <f t="shared" si="3"/>
        <v>1103.3692020000001</v>
      </c>
      <c r="G71" s="81">
        <v>3000</v>
      </c>
      <c r="H71" s="82">
        <f t="shared" si="4"/>
        <v>3310108</v>
      </c>
    </row>
    <row r="72" spans="1:8" x14ac:dyDescent="0.3">
      <c r="A72" s="52">
        <v>71</v>
      </c>
      <c r="B72" s="53">
        <v>1202</v>
      </c>
      <c r="C72" s="54" t="s">
        <v>21</v>
      </c>
      <c r="D72" s="54" t="s">
        <v>27</v>
      </c>
      <c r="E72" s="80">
        <v>817.31052</v>
      </c>
      <c r="F72" s="80">
        <f t="shared" si="3"/>
        <v>1103.3692020000001</v>
      </c>
      <c r="G72" s="81">
        <v>3000</v>
      </c>
      <c r="H72" s="82">
        <f t="shared" si="4"/>
        <v>3310108</v>
      </c>
    </row>
    <row r="73" spans="1:8" x14ac:dyDescent="0.3">
      <c r="A73" s="52">
        <v>72</v>
      </c>
      <c r="B73" s="53">
        <v>1203</v>
      </c>
      <c r="C73" s="54" t="s">
        <v>21</v>
      </c>
      <c r="D73" s="54" t="s">
        <v>27</v>
      </c>
      <c r="E73" s="80">
        <v>754.44875999999999</v>
      </c>
      <c r="F73" s="80">
        <f t="shared" si="3"/>
        <v>1018.5058260000001</v>
      </c>
      <c r="G73" s="81">
        <v>3000</v>
      </c>
      <c r="H73" s="82">
        <f t="shared" si="4"/>
        <v>3055517</v>
      </c>
    </row>
    <row r="74" spans="1:8" x14ac:dyDescent="0.3">
      <c r="A74" s="52">
        <v>73</v>
      </c>
      <c r="B74" s="53">
        <v>1204</v>
      </c>
      <c r="C74" s="54" t="s">
        <v>21</v>
      </c>
      <c r="D74" s="54" t="s">
        <v>27</v>
      </c>
      <c r="E74" s="80">
        <v>754.44875999999999</v>
      </c>
      <c r="F74" s="80">
        <f t="shared" si="3"/>
        <v>1018.5058260000001</v>
      </c>
      <c r="G74" s="81">
        <v>3000</v>
      </c>
      <c r="H74" s="82">
        <f t="shared" si="4"/>
        <v>3055517</v>
      </c>
    </row>
    <row r="75" spans="1:8" x14ac:dyDescent="0.3">
      <c r="A75" s="52">
        <v>74</v>
      </c>
      <c r="B75" s="53">
        <v>1205</v>
      </c>
      <c r="C75" s="54" t="s">
        <v>21</v>
      </c>
      <c r="D75" s="54" t="s">
        <v>27</v>
      </c>
      <c r="E75" s="80">
        <v>754.44875999999999</v>
      </c>
      <c r="F75" s="80">
        <f t="shared" si="3"/>
        <v>1018.5058260000001</v>
      </c>
      <c r="G75" s="81">
        <v>3000</v>
      </c>
      <c r="H75" s="82">
        <f t="shared" si="4"/>
        <v>3055517</v>
      </c>
    </row>
    <row r="76" spans="1:8" x14ac:dyDescent="0.3">
      <c r="A76" s="52">
        <v>75</v>
      </c>
      <c r="B76" s="53">
        <v>1206</v>
      </c>
      <c r="C76" s="54" t="s">
        <v>21</v>
      </c>
      <c r="D76" s="54" t="s">
        <v>27</v>
      </c>
      <c r="E76" s="80">
        <v>754.44875999999999</v>
      </c>
      <c r="F76" s="80">
        <f t="shared" si="3"/>
        <v>1018.5058260000001</v>
      </c>
      <c r="G76" s="81">
        <v>3000</v>
      </c>
      <c r="H76" s="82">
        <f t="shared" si="4"/>
        <v>3055517</v>
      </c>
    </row>
    <row r="77" spans="1:8" x14ac:dyDescent="0.3">
      <c r="A77" s="52">
        <v>76</v>
      </c>
      <c r="B77" s="53">
        <v>1207</v>
      </c>
      <c r="C77" s="54" t="s">
        <v>21</v>
      </c>
      <c r="D77" s="54" t="s">
        <v>27</v>
      </c>
      <c r="E77" s="80">
        <v>817.31052</v>
      </c>
      <c r="F77" s="80">
        <f t="shared" si="3"/>
        <v>1103.3692020000001</v>
      </c>
      <c r="G77" s="81">
        <v>3000</v>
      </c>
      <c r="H77" s="82">
        <f t="shared" si="4"/>
        <v>3310108</v>
      </c>
    </row>
    <row r="78" spans="1:8" x14ac:dyDescent="0.3">
      <c r="A78" s="52">
        <v>77</v>
      </c>
      <c r="B78" s="53">
        <v>1208</v>
      </c>
      <c r="C78" s="54" t="s">
        <v>21</v>
      </c>
      <c r="D78" s="54" t="s">
        <v>27</v>
      </c>
      <c r="E78" s="80">
        <v>817.31052</v>
      </c>
      <c r="F78" s="80">
        <f t="shared" si="3"/>
        <v>1103.3692020000001</v>
      </c>
      <c r="G78" s="81">
        <v>3000</v>
      </c>
      <c r="H78" s="82">
        <f t="shared" si="4"/>
        <v>3310108</v>
      </c>
    </row>
    <row r="79" spans="1:8" x14ac:dyDescent="0.3">
      <c r="A79" s="52">
        <v>78</v>
      </c>
      <c r="B79" s="53">
        <v>1301</v>
      </c>
      <c r="C79" s="54" t="s">
        <v>21</v>
      </c>
      <c r="D79" s="54" t="s">
        <v>27</v>
      </c>
      <c r="E79" s="80">
        <v>841.20659999999998</v>
      </c>
      <c r="F79" s="80">
        <f t="shared" si="3"/>
        <v>1135.6289100000001</v>
      </c>
      <c r="G79" s="81">
        <v>3000</v>
      </c>
      <c r="H79" s="82">
        <f t="shared" si="4"/>
        <v>3406887</v>
      </c>
    </row>
    <row r="80" spans="1:8" x14ac:dyDescent="0.3">
      <c r="A80" s="52">
        <v>79</v>
      </c>
      <c r="B80" s="53">
        <v>1302</v>
      </c>
      <c r="C80" s="54" t="s">
        <v>21</v>
      </c>
      <c r="D80" s="54" t="s">
        <v>27</v>
      </c>
      <c r="E80" s="80">
        <v>841.20659999999998</v>
      </c>
      <c r="F80" s="80">
        <f t="shared" si="3"/>
        <v>1135.6289100000001</v>
      </c>
      <c r="G80" s="81">
        <v>3000</v>
      </c>
      <c r="H80" s="82">
        <f t="shared" si="4"/>
        <v>3406887</v>
      </c>
    </row>
    <row r="81" spans="1:8" x14ac:dyDescent="0.3">
      <c r="A81" s="52">
        <v>80</v>
      </c>
      <c r="B81" s="53">
        <v>1303</v>
      </c>
      <c r="C81" s="54" t="s">
        <v>21</v>
      </c>
      <c r="D81" s="54" t="s">
        <v>27</v>
      </c>
      <c r="E81" s="80">
        <v>775.76147999999989</v>
      </c>
      <c r="F81" s="80">
        <f t="shared" si="3"/>
        <v>1047.277998</v>
      </c>
      <c r="G81" s="81">
        <v>3000</v>
      </c>
      <c r="H81" s="82">
        <f t="shared" si="4"/>
        <v>3141834</v>
      </c>
    </row>
    <row r="82" spans="1:8" x14ac:dyDescent="0.3">
      <c r="A82" s="52">
        <v>81</v>
      </c>
      <c r="B82" s="53">
        <v>1304</v>
      </c>
      <c r="C82" s="54" t="s">
        <v>21</v>
      </c>
      <c r="D82" s="54" t="s">
        <v>27</v>
      </c>
      <c r="E82" s="80">
        <v>775.76147999999989</v>
      </c>
      <c r="F82" s="80">
        <f t="shared" si="3"/>
        <v>1047.277998</v>
      </c>
      <c r="G82" s="81">
        <v>3000</v>
      </c>
      <c r="H82" s="82">
        <f t="shared" si="4"/>
        <v>3141834</v>
      </c>
    </row>
    <row r="83" spans="1:8" x14ac:dyDescent="0.3">
      <c r="A83" s="52">
        <v>82</v>
      </c>
      <c r="B83" s="53">
        <v>1305</v>
      </c>
      <c r="C83" s="54" t="s">
        <v>21</v>
      </c>
      <c r="D83" s="54" t="s">
        <v>27</v>
      </c>
      <c r="E83" s="80">
        <v>775.76147999999989</v>
      </c>
      <c r="F83" s="80">
        <f t="shared" si="3"/>
        <v>1047.277998</v>
      </c>
      <c r="G83" s="81">
        <v>3000</v>
      </c>
      <c r="H83" s="82">
        <f t="shared" si="4"/>
        <v>3141834</v>
      </c>
    </row>
    <row r="84" spans="1:8" x14ac:dyDescent="0.3">
      <c r="A84" s="52">
        <v>83</v>
      </c>
      <c r="B84" s="53">
        <v>1306</v>
      </c>
      <c r="C84" s="54" t="s">
        <v>21</v>
      </c>
      <c r="D84" s="54" t="s">
        <v>27</v>
      </c>
      <c r="E84" s="80">
        <v>775.76147999999989</v>
      </c>
      <c r="F84" s="80">
        <f t="shared" si="3"/>
        <v>1047.277998</v>
      </c>
      <c r="G84" s="81">
        <v>3000</v>
      </c>
      <c r="H84" s="82">
        <f t="shared" si="4"/>
        <v>3141834</v>
      </c>
    </row>
    <row r="85" spans="1:8" x14ac:dyDescent="0.3">
      <c r="A85" s="52">
        <v>84</v>
      </c>
      <c r="B85" s="53">
        <v>1307</v>
      </c>
      <c r="C85" s="54" t="s">
        <v>21</v>
      </c>
      <c r="D85" s="54" t="s">
        <v>27</v>
      </c>
      <c r="E85" s="80">
        <v>890.49285714285725</v>
      </c>
      <c r="F85" s="80">
        <f t="shared" si="3"/>
        <v>1202.1653571428574</v>
      </c>
      <c r="G85" s="81">
        <v>3000</v>
      </c>
      <c r="H85" s="82">
        <f t="shared" si="4"/>
        <v>3606496</v>
      </c>
    </row>
    <row r="86" spans="1:8" x14ac:dyDescent="0.3">
      <c r="A86" s="52">
        <v>85</v>
      </c>
      <c r="B86" s="53">
        <v>1308</v>
      </c>
      <c r="C86" s="54" t="s">
        <v>21</v>
      </c>
      <c r="D86" s="54" t="s">
        <v>27</v>
      </c>
      <c r="E86" s="80">
        <v>890.49285714285725</v>
      </c>
      <c r="F86" s="80">
        <f t="shared" si="3"/>
        <v>1202.1653571428574</v>
      </c>
      <c r="G86" s="81">
        <v>3000</v>
      </c>
      <c r="H86" s="82">
        <f t="shared" si="4"/>
        <v>3606496</v>
      </c>
    </row>
    <row r="87" spans="1:8" x14ac:dyDescent="0.3">
      <c r="A87" s="62" t="s">
        <v>71</v>
      </c>
      <c r="B87" s="62"/>
      <c r="C87" s="62"/>
      <c r="D87" s="62"/>
      <c r="E87" s="84">
        <f>SUM(E2:E86)</f>
        <v>70396.749554285678</v>
      </c>
      <c r="F87" s="84">
        <f t="shared" ref="F87:H87" si="5">SUM(F2:F86)</f>
        <v>95035.611898285744</v>
      </c>
      <c r="G87" s="84"/>
      <c r="H87" s="84">
        <f t="shared" si="5"/>
        <v>285106837</v>
      </c>
    </row>
  </sheetData>
  <mergeCells count="1">
    <mergeCell ref="A87:D8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E1E49-5721-4206-A6C8-B0FFCCA9D7D7}">
  <dimension ref="A1:H92"/>
  <sheetViews>
    <sheetView topLeftCell="A61" workbookViewId="0">
      <selection sqref="A1:H92"/>
    </sheetView>
  </sheetViews>
  <sheetFormatPr defaultRowHeight="16.5" x14ac:dyDescent="0.3"/>
  <cols>
    <col min="1" max="1" width="5" style="58" customWidth="1"/>
    <col min="2" max="2" width="8.42578125" style="58" bestFit="1" customWidth="1"/>
    <col min="3" max="3" width="6.5703125" style="58" bestFit="1" customWidth="1"/>
    <col min="4" max="4" width="7.85546875" style="58" bestFit="1" customWidth="1"/>
    <col min="5" max="5" width="12.28515625" style="85" bestFit="1" customWidth="1"/>
    <col min="6" max="6" width="12.5703125" style="85" customWidth="1"/>
    <col min="7" max="7" width="8.85546875" style="85" bestFit="1" customWidth="1"/>
    <col min="8" max="8" width="15.28515625" style="85" bestFit="1" customWidth="1"/>
    <col min="9" max="16384" width="9.140625" style="58"/>
  </cols>
  <sheetData>
    <row r="1" spans="1:8" ht="83.25" thickBot="1" x14ac:dyDescent="0.35">
      <c r="A1" s="50" t="s">
        <v>0</v>
      </c>
      <c r="B1" s="51" t="s">
        <v>5</v>
      </c>
      <c r="C1" s="51" t="s">
        <v>115</v>
      </c>
      <c r="D1" s="51" t="s">
        <v>76</v>
      </c>
      <c r="E1" s="77" t="s">
        <v>78</v>
      </c>
      <c r="F1" s="78" t="s">
        <v>77</v>
      </c>
      <c r="G1" s="79" t="s">
        <v>119</v>
      </c>
      <c r="H1" s="86" t="s">
        <v>118</v>
      </c>
    </row>
    <row r="2" spans="1:8" x14ac:dyDescent="0.3">
      <c r="A2" s="52">
        <v>1</v>
      </c>
      <c r="B2" s="53">
        <v>104</v>
      </c>
      <c r="C2" s="54" t="s">
        <v>22</v>
      </c>
      <c r="D2" s="54" t="s">
        <v>33</v>
      </c>
      <c r="E2" s="83">
        <v>1944.83952</v>
      </c>
      <c r="F2" s="80">
        <f>E2*1.35</f>
        <v>2625.5333520000004</v>
      </c>
      <c r="G2" s="81">
        <v>3000</v>
      </c>
      <c r="H2" s="82">
        <f t="shared" ref="H2" si="0">ROUND(F2*G2,0)</f>
        <v>7876600</v>
      </c>
    </row>
    <row r="3" spans="1:8" x14ac:dyDescent="0.3">
      <c r="A3" s="52">
        <v>2</v>
      </c>
      <c r="B3" s="53">
        <v>106</v>
      </c>
      <c r="C3" s="54" t="s">
        <v>22</v>
      </c>
      <c r="D3" s="54" t="s">
        <v>33</v>
      </c>
      <c r="E3" s="80">
        <v>1944.83952</v>
      </c>
      <c r="F3" s="80">
        <f t="shared" ref="F3:F66" si="1">E3*1.35</f>
        <v>2625.5333520000004</v>
      </c>
      <c r="G3" s="81">
        <v>3000</v>
      </c>
      <c r="H3" s="82">
        <f t="shared" ref="H3:H66" si="2">ROUND(F3*G3,0)</f>
        <v>7876600</v>
      </c>
    </row>
    <row r="4" spans="1:8" x14ac:dyDescent="0.3">
      <c r="A4" s="52">
        <v>3</v>
      </c>
      <c r="B4" s="53">
        <v>107</v>
      </c>
      <c r="C4" s="54" t="s">
        <v>22</v>
      </c>
      <c r="D4" s="54" t="s">
        <v>33</v>
      </c>
      <c r="E4" s="80">
        <v>2100.8098800000002</v>
      </c>
      <c r="F4" s="80">
        <f t="shared" si="1"/>
        <v>2836.0933380000006</v>
      </c>
      <c r="G4" s="81">
        <v>3000</v>
      </c>
      <c r="H4" s="82">
        <f t="shared" si="2"/>
        <v>8508280</v>
      </c>
    </row>
    <row r="5" spans="1:8" x14ac:dyDescent="0.3">
      <c r="A5" s="52">
        <v>4</v>
      </c>
      <c r="B5" s="53">
        <v>108</v>
      </c>
      <c r="C5" s="54" t="s">
        <v>22</v>
      </c>
      <c r="D5" s="54" t="s">
        <v>33</v>
      </c>
      <c r="E5" s="80">
        <v>2100.8098800000002</v>
      </c>
      <c r="F5" s="80">
        <f t="shared" si="1"/>
        <v>2836.0933380000006</v>
      </c>
      <c r="G5" s="81">
        <v>3000</v>
      </c>
      <c r="H5" s="82">
        <f t="shared" si="2"/>
        <v>8508280</v>
      </c>
    </row>
    <row r="6" spans="1:8" x14ac:dyDescent="0.3">
      <c r="A6" s="52">
        <v>5</v>
      </c>
      <c r="B6" s="53">
        <v>201</v>
      </c>
      <c r="C6" s="54" t="s">
        <v>22</v>
      </c>
      <c r="D6" s="54" t="s">
        <v>33</v>
      </c>
      <c r="E6" s="80">
        <v>1309.9787999999999</v>
      </c>
      <c r="F6" s="80">
        <f t="shared" si="1"/>
        <v>1768.47138</v>
      </c>
      <c r="G6" s="81">
        <v>3000</v>
      </c>
      <c r="H6" s="82">
        <f t="shared" si="2"/>
        <v>5305414</v>
      </c>
    </row>
    <row r="7" spans="1:8" x14ac:dyDescent="0.3">
      <c r="A7" s="52">
        <v>6</v>
      </c>
      <c r="B7" s="53">
        <v>202</v>
      </c>
      <c r="C7" s="54" t="s">
        <v>22</v>
      </c>
      <c r="D7" s="54" t="s">
        <v>33</v>
      </c>
      <c r="E7" s="80">
        <v>1309.9787999999999</v>
      </c>
      <c r="F7" s="80">
        <f t="shared" si="1"/>
        <v>1768.47138</v>
      </c>
      <c r="G7" s="81">
        <v>3000</v>
      </c>
      <c r="H7" s="82">
        <f t="shared" si="2"/>
        <v>5305414</v>
      </c>
    </row>
    <row r="8" spans="1:8" x14ac:dyDescent="0.3">
      <c r="A8" s="52">
        <v>7</v>
      </c>
      <c r="B8" s="53">
        <v>203</v>
      </c>
      <c r="C8" s="54" t="s">
        <v>22</v>
      </c>
      <c r="D8" s="54" t="s">
        <v>33</v>
      </c>
      <c r="E8" s="80">
        <v>1221.7139999999999</v>
      </c>
      <c r="F8" s="80">
        <f t="shared" si="1"/>
        <v>1649.3139000000001</v>
      </c>
      <c r="G8" s="81">
        <v>3000</v>
      </c>
      <c r="H8" s="82">
        <f t="shared" si="2"/>
        <v>4947942</v>
      </c>
    </row>
    <row r="9" spans="1:8" x14ac:dyDescent="0.3">
      <c r="A9" s="52">
        <v>8</v>
      </c>
      <c r="B9" s="53">
        <v>204</v>
      </c>
      <c r="C9" s="54" t="s">
        <v>22</v>
      </c>
      <c r="D9" s="54" t="s">
        <v>33</v>
      </c>
      <c r="E9" s="80">
        <v>1221.7139999999999</v>
      </c>
      <c r="F9" s="80">
        <f t="shared" si="1"/>
        <v>1649.3139000000001</v>
      </c>
      <c r="G9" s="81">
        <v>3000</v>
      </c>
      <c r="H9" s="82">
        <f t="shared" si="2"/>
        <v>4947942</v>
      </c>
    </row>
    <row r="10" spans="1:8" x14ac:dyDescent="0.3">
      <c r="A10" s="52">
        <v>9</v>
      </c>
      <c r="B10" s="53">
        <v>205</v>
      </c>
      <c r="C10" s="54" t="s">
        <v>22</v>
      </c>
      <c r="D10" s="54" t="s">
        <v>33</v>
      </c>
      <c r="E10" s="80">
        <v>1221.7139999999999</v>
      </c>
      <c r="F10" s="80">
        <f t="shared" si="1"/>
        <v>1649.3139000000001</v>
      </c>
      <c r="G10" s="81">
        <v>3000</v>
      </c>
      <c r="H10" s="82">
        <f t="shared" si="2"/>
        <v>4947942</v>
      </c>
    </row>
    <row r="11" spans="1:8" x14ac:dyDescent="0.3">
      <c r="A11" s="52">
        <v>10</v>
      </c>
      <c r="B11" s="53">
        <v>206</v>
      </c>
      <c r="C11" s="54" t="s">
        <v>22</v>
      </c>
      <c r="D11" s="54" t="s">
        <v>33</v>
      </c>
      <c r="E11" s="80">
        <v>1221.7139999999999</v>
      </c>
      <c r="F11" s="80">
        <f t="shared" si="1"/>
        <v>1649.3139000000001</v>
      </c>
      <c r="G11" s="81">
        <v>3000</v>
      </c>
      <c r="H11" s="82">
        <f t="shared" si="2"/>
        <v>4947942</v>
      </c>
    </row>
    <row r="12" spans="1:8" x14ac:dyDescent="0.3">
      <c r="A12" s="52">
        <v>11</v>
      </c>
      <c r="B12" s="53">
        <v>207</v>
      </c>
      <c r="C12" s="54" t="s">
        <v>22</v>
      </c>
      <c r="D12" s="54" t="s">
        <v>33</v>
      </c>
      <c r="E12" s="80">
        <v>1309.9787999999999</v>
      </c>
      <c r="F12" s="80">
        <f t="shared" si="1"/>
        <v>1768.47138</v>
      </c>
      <c r="G12" s="81">
        <v>3000</v>
      </c>
      <c r="H12" s="82">
        <f t="shared" si="2"/>
        <v>5305414</v>
      </c>
    </row>
    <row r="13" spans="1:8" x14ac:dyDescent="0.3">
      <c r="A13" s="52">
        <v>12</v>
      </c>
      <c r="B13" s="53">
        <v>301</v>
      </c>
      <c r="C13" s="54" t="s">
        <v>22</v>
      </c>
      <c r="D13" s="54" t="s">
        <v>33</v>
      </c>
      <c r="E13" s="80">
        <v>1318.37472</v>
      </c>
      <c r="F13" s="80">
        <f t="shared" si="1"/>
        <v>1779.8058720000001</v>
      </c>
      <c r="G13" s="81">
        <v>3000</v>
      </c>
      <c r="H13" s="82">
        <f t="shared" si="2"/>
        <v>5339418</v>
      </c>
    </row>
    <row r="14" spans="1:8" x14ac:dyDescent="0.3">
      <c r="A14" s="52">
        <v>13</v>
      </c>
      <c r="B14" s="53">
        <v>302</v>
      </c>
      <c r="C14" s="54" t="s">
        <v>22</v>
      </c>
      <c r="D14" s="54" t="s">
        <v>33</v>
      </c>
      <c r="E14" s="80">
        <v>1318.37472</v>
      </c>
      <c r="F14" s="80">
        <f t="shared" si="1"/>
        <v>1779.8058720000001</v>
      </c>
      <c r="G14" s="81">
        <v>3000</v>
      </c>
      <c r="H14" s="82">
        <f t="shared" si="2"/>
        <v>5339418</v>
      </c>
    </row>
    <row r="15" spans="1:8" x14ac:dyDescent="0.3">
      <c r="A15" s="52">
        <v>14</v>
      </c>
      <c r="B15" s="53">
        <v>303</v>
      </c>
      <c r="C15" s="54" t="s">
        <v>22</v>
      </c>
      <c r="D15" s="54" t="s">
        <v>33</v>
      </c>
      <c r="E15" s="80">
        <v>1230.1099199999999</v>
      </c>
      <c r="F15" s="80">
        <f t="shared" si="1"/>
        <v>1660.6483919999998</v>
      </c>
      <c r="G15" s="81">
        <v>3000</v>
      </c>
      <c r="H15" s="82">
        <f t="shared" si="2"/>
        <v>4981945</v>
      </c>
    </row>
    <row r="16" spans="1:8" x14ac:dyDescent="0.3">
      <c r="A16" s="52">
        <v>15</v>
      </c>
      <c r="B16" s="53">
        <v>304</v>
      </c>
      <c r="C16" s="54" t="s">
        <v>22</v>
      </c>
      <c r="D16" s="54" t="s">
        <v>33</v>
      </c>
      <c r="E16" s="80">
        <v>1230.1099199999999</v>
      </c>
      <c r="F16" s="80">
        <f t="shared" si="1"/>
        <v>1660.6483919999998</v>
      </c>
      <c r="G16" s="81">
        <v>3000</v>
      </c>
      <c r="H16" s="82">
        <f t="shared" si="2"/>
        <v>4981945</v>
      </c>
    </row>
    <row r="17" spans="1:8" x14ac:dyDescent="0.3">
      <c r="A17" s="52">
        <v>16</v>
      </c>
      <c r="B17" s="53">
        <v>306</v>
      </c>
      <c r="C17" s="54" t="s">
        <v>22</v>
      </c>
      <c r="D17" s="54" t="s">
        <v>33</v>
      </c>
      <c r="E17" s="80">
        <v>1230.1099199999999</v>
      </c>
      <c r="F17" s="80">
        <f t="shared" si="1"/>
        <v>1660.6483919999998</v>
      </c>
      <c r="G17" s="81">
        <v>3000</v>
      </c>
      <c r="H17" s="82">
        <f t="shared" si="2"/>
        <v>4981945</v>
      </c>
    </row>
    <row r="18" spans="1:8" x14ac:dyDescent="0.3">
      <c r="A18" s="52">
        <v>17</v>
      </c>
      <c r="B18" s="53">
        <v>307</v>
      </c>
      <c r="C18" s="54" t="s">
        <v>22</v>
      </c>
      <c r="D18" s="54" t="s">
        <v>33</v>
      </c>
      <c r="E18" s="80">
        <v>1318.37472</v>
      </c>
      <c r="F18" s="80">
        <f t="shared" si="1"/>
        <v>1779.8058720000001</v>
      </c>
      <c r="G18" s="81">
        <v>3000</v>
      </c>
      <c r="H18" s="82">
        <f t="shared" si="2"/>
        <v>5339418</v>
      </c>
    </row>
    <row r="19" spans="1:8" x14ac:dyDescent="0.3">
      <c r="A19" s="52">
        <v>18</v>
      </c>
      <c r="B19" s="53">
        <v>308</v>
      </c>
      <c r="C19" s="54" t="s">
        <v>22</v>
      </c>
      <c r="D19" s="54" t="s">
        <v>33</v>
      </c>
      <c r="E19" s="80">
        <v>1318.37472</v>
      </c>
      <c r="F19" s="80">
        <f t="shared" si="1"/>
        <v>1779.8058720000001</v>
      </c>
      <c r="G19" s="81">
        <v>3000</v>
      </c>
      <c r="H19" s="82">
        <f t="shared" si="2"/>
        <v>5339418</v>
      </c>
    </row>
    <row r="20" spans="1:8" x14ac:dyDescent="0.3">
      <c r="A20" s="52">
        <v>19</v>
      </c>
      <c r="B20" s="53">
        <v>402</v>
      </c>
      <c r="C20" s="54" t="s">
        <v>22</v>
      </c>
      <c r="D20" s="54" t="s">
        <v>33</v>
      </c>
      <c r="E20" s="80">
        <v>1309.9787999999999</v>
      </c>
      <c r="F20" s="80">
        <f t="shared" si="1"/>
        <v>1768.47138</v>
      </c>
      <c r="G20" s="81">
        <v>3000</v>
      </c>
      <c r="H20" s="82">
        <f t="shared" si="2"/>
        <v>5305414</v>
      </c>
    </row>
    <row r="21" spans="1:8" x14ac:dyDescent="0.3">
      <c r="A21" s="52">
        <v>20</v>
      </c>
      <c r="B21" s="53">
        <v>403</v>
      </c>
      <c r="C21" s="54" t="s">
        <v>22</v>
      </c>
      <c r="D21" s="54" t="s">
        <v>33</v>
      </c>
      <c r="E21" s="80">
        <v>1221.7139999999999</v>
      </c>
      <c r="F21" s="80">
        <f t="shared" si="1"/>
        <v>1649.3139000000001</v>
      </c>
      <c r="G21" s="81">
        <v>3000</v>
      </c>
      <c r="H21" s="82">
        <f t="shared" si="2"/>
        <v>4947942</v>
      </c>
    </row>
    <row r="22" spans="1:8" x14ac:dyDescent="0.3">
      <c r="A22" s="52">
        <v>21</v>
      </c>
      <c r="B22" s="53">
        <v>406</v>
      </c>
      <c r="C22" s="54" t="s">
        <v>22</v>
      </c>
      <c r="D22" s="54" t="s">
        <v>33</v>
      </c>
      <c r="E22" s="80">
        <v>1221.7139999999999</v>
      </c>
      <c r="F22" s="80">
        <f t="shared" si="1"/>
        <v>1649.3139000000001</v>
      </c>
      <c r="G22" s="81">
        <v>3000</v>
      </c>
      <c r="H22" s="82">
        <f t="shared" si="2"/>
        <v>4947942</v>
      </c>
    </row>
    <row r="23" spans="1:8" x14ac:dyDescent="0.3">
      <c r="A23" s="52">
        <v>22</v>
      </c>
      <c r="B23" s="53">
        <v>407</v>
      </c>
      <c r="C23" s="54" t="s">
        <v>22</v>
      </c>
      <c r="D23" s="54" t="s">
        <v>33</v>
      </c>
      <c r="E23" s="80">
        <v>1309.9787999999999</v>
      </c>
      <c r="F23" s="80">
        <f t="shared" si="1"/>
        <v>1768.47138</v>
      </c>
      <c r="G23" s="81">
        <v>3000</v>
      </c>
      <c r="H23" s="82">
        <f t="shared" si="2"/>
        <v>5305414</v>
      </c>
    </row>
    <row r="24" spans="1:8" x14ac:dyDescent="0.3">
      <c r="A24" s="52">
        <v>23</v>
      </c>
      <c r="B24" s="53">
        <v>501</v>
      </c>
      <c r="C24" s="54" t="s">
        <v>22</v>
      </c>
      <c r="D24" s="54" t="s">
        <v>33</v>
      </c>
      <c r="E24" s="80">
        <v>1318.37472</v>
      </c>
      <c r="F24" s="80">
        <f t="shared" si="1"/>
        <v>1779.8058720000001</v>
      </c>
      <c r="G24" s="81">
        <v>3000</v>
      </c>
      <c r="H24" s="82">
        <f t="shared" si="2"/>
        <v>5339418</v>
      </c>
    </row>
    <row r="25" spans="1:8" x14ac:dyDescent="0.3">
      <c r="A25" s="52">
        <v>24</v>
      </c>
      <c r="B25" s="53">
        <v>502</v>
      </c>
      <c r="C25" s="54" t="s">
        <v>22</v>
      </c>
      <c r="D25" s="54" t="s">
        <v>33</v>
      </c>
      <c r="E25" s="80">
        <v>1318.37472</v>
      </c>
      <c r="F25" s="80">
        <f t="shared" si="1"/>
        <v>1779.8058720000001</v>
      </c>
      <c r="G25" s="81">
        <v>3000</v>
      </c>
      <c r="H25" s="82">
        <f t="shared" si="2"/>
        <v>5339418</v>
      </c>
    </row>
    <row r="26" spans="1:8" x14ac:dyDescent="0.3">
      <c r="A26" s="52">
        <v>25</v>
      </c>
      <c r="B26" s="53">
        <v>503</v>
      </c>
      <c r="C26" s="54" t="s">
        <v>22</v>
      </c>
      <c r="D26" s="54" t="s">
        <v>33</v>
      </c>
      <c r="E26" s="80">
        <v>1230.1099199999999</v>
      </c>
      <c r="F26" s="80">
        <f t="shared" si="1"/>
        <v>1660.6483919999998</v>
      </c>
      <c r="G26" s="81">
        <v>3000</v>
      </c>
      <c r="H26" s="82">
        <f t="shared" si="2"/>
        <v>4981945</v>
      </c>
    </row>
    <row r="27" spans="1:8" x14ac:dyDescent="0.3">
      <c r="A27" s="52">
        <v>26</v>
      </c>
      <c r="B27" s="53">
        <v>504</v>
      </c>
      <c r="C27" s="54" t="s">
        <v>22</v>
      </c>
      <c r="D27" s="54" t="s">
        <v>33</v>
      </c>
      <c r="E27" s="80">
        <v>1230.1099199999999</v>
      </c>
      <c r="F27" s="80">
        <f t="shared" si="1"/>
        <v>1660.6483919999998</v>
      </c>
      <c r="G27" s="81">
        <v>3000</v>
      </c>
      <c r="H27" s="82">
        <f t="shared" si="2"/>
        <v>4981945</v>
      </c>
    </row>
    <row r="28" spans="1:8" x14ac:dyDescent="0.3">
      <c r="A28" s="52">
        <v>27</v>
      </c>
      <c r="B28" s="53">
        <v>505</v>
      </c>
      <c r="C28" s="54" t="s">
        <v>22</v>
      </c>
      <c r="D28" s="54" t="s">
        <v>33</v>
      </c>
      <c r="E28" s="80">
        <v>1230.1099199999999</v>
      </c>
      <c r="F28" s="80">
        <f t="shared" si="1"/>
        <v>1660.6483919999998</v>
      </c>
      <c r="G28" s="81">
        <v>3000</v>
      </c>
      <c r="H28" s="82">
        <f t="shared" si="2"/>
        <v>4981945</v>
      </c>
    </row>
    <row r="29" spans="1:8" x14ac:dyDescent="0.3">
      <c r="A29" s="52">
        <v>28</v>
      </c>
      <c r="B29" s="53">
        <v>506</v>
      </c>
      <c r="C29" s="54" t="s">
        <v>22</v>
      </c>
      <c r="D29" s="54" t="s">
        <v>33</v>
      </c>
      <c r="E29" s="80">
        <v>1230.1099199999999</v>
      </c>
      <c r="F29" s="80">
        <f t="shared" si="1"/>
        <v>1660.6483919999998</v>
      </c>
      <c r="G29" s="81">
        <v>3000</v>
      </c>
      <c r="H29" s="82">
        <f t="shared" si="2"/>
        <v>4981945</v>
      </c>
    </row>
    <row r="30" spans="1:8" x14ac:dyDescent="0.3">
      <c r="A30" s="52">
        <v>29</v>
      </c>
      <c r="B30" s="53">
        <v>507</v>
      </c>
      <c r="C30" s="54" t="s">
        <v>22</v>
      </c>
      <c r="D30" s="54" t="s">
        <v>33</v>
      </c>
      <c r="E30" s="80">
        <v>1318.37472</v>
      </c>
      <c r="F30" s="80">
        <f t="shared" si="1"/>
        <v>1779.8058720000001</v>
      </c>
      <c r="G30" s="81">
        <v>3000</v>
      </c>
      <c r="H30" s="82">
        <f t="shared" si="2"/>
        <v>5339418</v>
      </c>
    </row>
    <row r="31" spans="1:8" x14ac:dyDescent="0.3">
      <c r="A31" s="52">
        <v>30</v>
      </c>
      <c r="B31" s="53">
        <v>601</v>
      </c>
      <c r="C31" s="54" t="s">
        <v>22</v>
      </c>
      <c r="D31" s="54" t="s">
        <v>33</v>
      </c>
      <c r="E31" s="80">
        <v>1309.9787999999999</v>
      </c>
      <c r="F31" s="80">
        <f t="shared" si="1"/>
        <v>1768.47138</v>
      </c>
      <c r="G31" s="81">
        <v>3000</v>
      </c>
      <c r="H31" s="82">
        <f t="shared" si="2"/>
        <v>5305414</v>
      </c>
    </row>
    <row r="32" spans="1:8" x14ac:dyDescent="0.3">
      <c r="A32" s="52">
        <v>31</v>
      </c>
      <c r="B32" s="53">
        <v>602</v>
      </c>
      <c r="C32" s="54" t="s">
        <v>22</v>
      </c>
      <c r="D32" s="54" t="s">
        <v>33</v>
      </c>
      <c r="E32" s="80">
        <v>1309.9787999999999</v>
      </c>
      <c r="F32" s="80">
        <f t="shared" si="1"/>
        <v>1768.47138</v>
      </c>
      <c r="G32" s="81">
        <v>3000</v>
      </c>
      <c r="H32" s="82">
        <f t="shared" si="2"/>
        <v>5305414</v>
      </c>
    </row>
    <row r="33" spans="1:8" x14ac:dyDescent="0.3">
      <c r="A33" s="52">
        <v>32</v>
      </c>
      <c r="B33" s="53">
        <v>603</v>
      </c>
      <c r="C33" s="54" t="s">
        <v>22</v>
      </c>
      <c r="D33" s="54" t="s">
        <v>33</v>
      </c>
      <c r="E33" s="80">
        <v>1221.7139999999999</v>
      </c>
      <c r="F33" s="80">
        <f t="shared" si="1"/>
        <v>1649.3139000000001</v>
      </c>
      <c r="G33" s="81">
        <v>3000</v>
      </c>
      <c r="H33" s="82">
        <f t="shared" si="2"/>
        <v>4947942</v>
      </c>
    </row>
    <row r="34" spans="1:8" x14ac:dyDescent="0.3">
      <c r="A34" s="52">
        <v>33</v>
      </c>
      <c r="B34" s="53">
        <v>604</v>
      </c>
      <c r="C34" s="54" t="s">
        <v>22</v>
      </c>
      <c r="D34" s="54" t="s">
        <v>33</v>
      </c>
      <c r="E34" s="80">
        <v>1221.7139999999999</v>
      </c>
      <c r="F34" s="80">
        <f t="shared" si="1"/>
        <v>1649.3139000000001</v>
      </c>
      <c r="G34" s="81">
        <v>3000</v>
      </c>
      <c r="H34" s="82">
        <f t="shared" si="2"/>
        <v>4947942</v>
      </c>
    </row>
    <row r="35" spans="1:8" x14ac:dyDescent="0.3">
      <c r="A35" s="52">
        <v>34</v>
      </c>
      <c r="B35" s="53">
        <v>605</v>
      </c>
      <c r="C35" s="54" t="s">
        <v>22</v>
      </c>
      <c r="D35" s="54" t="s">
        <v>33</v>
      </c>
      <c r="E35" s="80">
        <v>1221.7139999999999</v>
      </c>
      <c r="F35" s="80">
        <f t="shared" si="1"/>
        <v>1649.3139000000001</v>
      </c>
      <c r="G35" s="81">
        <v>3000</v>
      </c>
      <c r="H35" s="82">
        <f t="shared" si="2"/>
        <v>4947942</v>
      </c>
    </row>
    <row r="36" spans="1:8" x14ac:dyDescent="0.3">
      <c r="A36" s="52">
        <v>35</v>
      </c>
      <c r="B36" s="53">
        <v>606</v>
      </c>
      <c r="C36" s="54" t="s">
        <v>22</v>
      </c>
      <c r="D36" s="54" t="s">
        <v>33</v>
      </c>
      <c r="E36" s="80">
        <v>1221.7139999999999</v>
      </c>
      <c r="F36" s="80">
        <f t="shared" si="1"/>
        <v>1649.3139000000001</v>
      </c>
      <c r="G36" s="81">
        <v>3000</v>
      </c>
      <c r="H36" s="82">
        <f t="shared" si="2"/>
        <v>4947942</v>
      </c>
    </row>
    <row r="37" spans="1:8" x14ac:dyDescent="0.3">
      <c r="A37" s="52">
        <v>36</v>
      </c>
      <c r="B37" s="53">
        <v>607</v>
      </c>
      <c r="C37" s="54" t="s">
        <v>22</v>
      </c>
      <c r="D37" s="54" t="s">
        <v>33</v>
      </c>
      <c r="E37" s="80">
        <v>1309.9787999999999</v>
      </c>
      <c r="F37" s="80">
        <f t="shared" si="1"/>
        <v>1768.47138</v>
      </c>
      <c r="G37" s="81">
        <v>3000</v>
      </c>
      <c r="H37" s="82">
        <f t="shared" si="2"/>
        <v>5305414</v>
      </c>
    </row>
    <row r="38" spans="1:8" x14ac:dyDescent="0.3">
      <c r="A38" s="52">
        <v>37</v>
      </c>
      <c r="B38" s="53">
        <v>608</v>
      </c>
      <c r="C38" s="54" t="s">
        <v>22</v>
      </c>
      <c r="D38" s="54" t="s">
        <v>33</v>
      </c>
      <c r="E38" s="83">
        <v>1309.9787999999999</v>
      </c>
      <c r="F38" s="80">
        <f t="shared" si="1"/>
        <v>1768.47138</v>
      </c>
      <c r="G38" s="81">
        <v>3000</v>
      </c>
      <c r="H38" s="82">
        <f t="shared" si="2"/>
        <v>5305414</v>
      </c>
    </row>
    <row r="39" spans="1:8" x14ac:dyDescent="0.3">
      <c r="A39" s="52">
        <v>38</v>
      </c>
      <c r="B39" s="53">
        <v>702</v>
      </c>
      <c r="C39" s="54" t="s">
        <v>22</v>
      </c>
      <c r="D39" s="54" t="s">
        <v>33</v>
      </c>
      <c r="E39" s="80">
        <v>1318.37472</v>
      </c>
      <c r="F39" s="80">
        <f t="shared" si="1"/>
        <v>1779.8058720000001</v>
      </c>
      <c r="G39" s="81">
        <v>3000</v>
      </c>
      <c r="H39" s="82">
        <f t="shared" si="2"/>
        <v>5339418</v>
      </c>
    </row>
    <row r="40" spans="1:8" x14ac:dyDescent="0.3">
      <c r="A40" s="52">
        <v>39</v>
      </c>
      <c r="B40" s="53">
        <v>703</v>
      </c>
      <c r="C40" s="54" t="s">
        <v>22</v>
      </c>
      <c r="D40" s="54" t="s">
        <v>33</v>
      </c>
      <c r="E40" s="80">
        <v>1230.1099199999999</v>
      </c>
      <c r="F40" s="80">
        <f t="shared" si="1"/>
        <v>1660.6483919999998</v>
      </c>
      <c r="G40" s="81">
        <v>3000</v>
      </c>
      <c r="H40" s="82">
        <f t="shared" si="2"/>
        <v>4981945</v>
      </c>
    </row>
    <row r="41" spans="1:8" x14ac:dyDescent="0.3">
      <c r="A41" s="52">
        <v>40</v>
      </c>
      <c r="B41" s="53">
        <v>704</v>
      </c>
      <c r="C41" s="54" t="s">
        <v>22</v>
      </c>
      <c r="D41" s="54" t="s">
        <v>33</v>
      </c>
      <c r="E41" s="83">
        <v>1230.1099199999999</v>
      </c>
      <c r="F41" s="80">
        <f t="shared" si="1"/>
        <v>1660.6483919999998</v>
      </c>
      <c r="G41" s="81">
        <v>3000</v>
      </c>
      <c r="H41" s="82">
        <f t="shared" si="2"/>
        <v>4981945</v>
      </c>
    </row>
    <row r="42" spans="1:8" x14ac:dyDescent="0.3">
      <c r="A42" s="52">
        <v>41</v>
      </c>
      <c r="B42" s="53">
        <v>706</v>
      </c>
      <c r="C42" s="54" t="s">
        <v>22</v>
      </c>
      <c r="D42" s="54" t="s">
        <v>33</v>
      </c>
      <c r="E42" s="80">
        <v>1230.1099199999999</v>
      </c>
      <c r="F42" s="80">
        <f t="shared" si="1"/>
        <v>1660.6483919999998</v>
      </c>
      <c r="G42" s="81">
        <v>3000</v>
      </c>
      <c r="H42" s="82">
        <f t="shared" si="2"/>
        <v>4981945</v>
      </c>
    </row>
    <row r="43" spans="1:8" x14ac:dyDescent="0.3">
      <c r="A43" s="52">
        <v>42</v>
      </c>
      <c r="B43" s="53">
        <v>707</v>
      </c>
      <c r="C43" s="54" t="s">
        <v>22</v>
      </c>
      <c r="D43" s="54" t="s">
        <v>33</v>
      </c>
      <c r="E43" s="80">
        <v>1318.37472</v>
      </c>
      <c r="F43" s="80">
        <f t="shared" si="1"/>
        <v>1779.8058720000001</v>
      </c>
      <c r="G43" s="81">
        <v>3000</v>
      </c>
      <c r="H43" s="82">
        <f t="shared" si="2"/>
        <v>5339418</v>
      </c>
    </row>
    <row r="44" spans="1:8" x14ac:dyDescent="0.3">
      <c r="A44" s="52">
        <v>43</v>
      </c>
      <c r="B44" s="53">
        <v>708</v>
      </c>
      <c r="C44" s="54" t="s">
        <v>22</v>
      </c>
      <c r="D44" s="54" t="s">
        <v>33</v>
      </c>
      <c r="E44" s="80">
        <v>1318.37472</v>
      </c>
      <c r="F44" s="80">
        <f t="shared" si="1"/>
        <v>1779.8058720000001</v>
      </c>
      <c r="G44" s="81">
        <v>3000</v>
      </c>
      <c r="H44" s="82">
        <f t="shared" si="2"/>
        <v>5339418</v>
      </c>
    </row>
    <row r="45" spans="1:8" x14ac:dyDescent="0.3">
      <c r="A45" s="52">
        <v>44</v>
      </c>
      <c r="B45" s="53">
        <v>801</v>
      </c>
      <c r="C45" s="54" t="s">
        <v>22</v>
      </c>
      <c r="D45" s="54" t="s">
        <v>33</v>
      </c>
      <c r="E45" s="80">
        <v>1309.9787999999999</v>
      </c>
      <c r="F45" s="80">
        <f t="shared" si="1"/>
        <v>1768.47138</v>
      </c>
      <c r="G45" s="81">
        <v>3000</v>
      </c>
      <c r="H45" s="82">
        <f t="shared" si="2"/>
        <v>5305414</v>
      </c>
    </row>
    <row r="46" spans="1:8" x14ac:dyDescent="0.3">
      <c r="A46" s="52">
        <v>45</v>
      </c>
      <c r="B46" s="53">
        <v>802</v>
      </c>
      <c r="C46" s="54" t="s">
        <v>22</v>
      </c>
      <c r="D46" s="54" t="s">
        <v>33</v>
      </c>
      <c r="E46" s="80">
        <v>1309.9787999999999</v>
      </c>
      <c r="F46" s="80">
        <f t="shared" si="1"/>
        <v>1768.47138</v>
      </c>
      <c r="G46" s="81">
        <v>3000</v>
      </c>
      <c r="H46" s="82">
        <f t="shared" si="2"/>
        <v>5305414</v>
      </c>
    </row>
    <row r="47" spans="1:8" x14ac:dyDescent="0.3">
      <c r="A47" s="52">
        <v>46</v>
      </c>
      <c r="B47" s="53">
        <v>803</v>
      </c>
      <c r="C47" s="54" t="s">
        <v>22</v>
      </c>
      <c r="D47" s="54" t="s">
        <v>33</v>
      </c>
      <c r="E47" s="80">
        <v>1221.7139999999999</v>
      </c>
      <c r="F47" s="80">
        <f t="shared" si="1"/>
        <v>1649.3139000000001</v>
      </c>
      <c r="G47" s="81">
        <v>3000</v>
      </c>
      <c r="H47" s="82">
        <f t="shared" si="2"/>
        <v>4947942</v>
      </c>
    </row>
    <row r="48" spans="1:8" x14ac:dyDescent="0.3">
      <c r="A48" s="52">
        <v>47</v>
      </c>
      <c r="B48" s="53">
        <v>805</v>
      </c>
      <c r="C48" s="54" t="s">
        <v>22</v>
      </c>
      <c r="D48" s="54" t="s">
        <v>33</v>
      </c>
      <c r="E48" s="80">
        <v>1221.7139999999999</v>
      </c>
      <c r="F48" s="80">
        <f t="shared" si="1"/>
        <v>1649.3139000000001</v>
      </c>
      <c r="G48" s="81">
        <v>3000</v>
      </c>
      <c r="H48" s="82">
        <f t="shared" si="2"/>
        <v>4947942</v>
      </c>
    </row>
    <row r="49" spans="1:8" x14ac:dyDescent="0.3">
      <c r="A49" s="52">
        <v>48</v>
      </c>
      <c r="B49" s="53">
        <v>806</v>
      </c>
      <c r="C49" s="54" t="s">
        <v>22</v>
      </c>
      <c r="D49" s="54" t="s">
        <v>33</v>
      </c>
      <c r="E49" s="80">
        <v>1221.7139999999999</v>
      </c>
      <c r="F49" s="80">
        <f t="shared" si="1"/>
        <v>1649.3139000000001</v>
      </c>
      <c r="G49" s="81">
        <v>3000</v>
      </c>
      <c r="H49" s="82">
        <f t="shared" si="2"/>
        <v>4947942</v>
      </c>
    </row>
    <row r="50" spans="1:8" x14ac:dyDescent="0.3">
      <c r="A50" s="52">
        <v>49</v>
      </c>
      <c r="B50" s="53">
        <v>807</v>
      </c>
      <c r="C50" s="54" t="s">
        <v>22</v>
      </c>
      <c r="D50" s="54" t="s">
        <v>33</v>
      </c>
      <c r="E50" s="80">
        <v>1309.9787999999999</v>
      </c>
      <c r="F50" s="80">
        <f t="shared" si="1"/>
        <v>1768.47138</v>
      </c>
      <c r="G50" s="81">
        <v>3000</v>
      </c>
      <c r="H50" s="82">
        <f t="shared" si="2"/>
        <v>5305414</v>
      </c>
    </row>
    <row r="51" spans="1:8" x14ac:dyDescent="0.3">
      <c r="A51" s="52">
        <v>50</v>
      </c>
      <c r="B51" s="53">
        <v>808</v>
      </c>
      <c r="C51" s="54" t="s">
        <v>22</v>
      </c>
      <c r="D51" s="54" t="s">
        <v>33</v>
      </c>
      <c r="E51" s="80">
        <v>1309.9787999999999</v>
      </c>
      <c r="F51" s="80">
        <f t="shared" si="1"/>
        <v>1768.47138</v>
      </c>
      <c r="G51" s="81">
        <v>3000</v>
      </c>
      <c r="H51" s="82">
        <f t="shared" si="2"/>
        <v>5305414</v>
      </c>
    </row>
    <row r="52" spans="1:8" x14ac:dyDescent="0.3">
      <c r="A52" s="52">
        <v>51</v>
      </c>
      <c r="B52" s="53">
        <v>901</v>
      </c>
      <c r="C52" s="54" t="s">
        <v>22</v>
      </c>
      <c r="D52" s="54" t="s">
        <v>33</v>
      </c>
      <c r="E52" s="80">
        <v>1318.37472</v>
      </c>
      <c r="F52" s="80">
        <f t="shared" si="1"/>
        <v>1779.8058720000001</v>
      </c>
      <c r="G52" s="81">
        <v>3000</v>
      </c>
      <c r="H52" s="82">
        <f t="shared" si="2"/>
        <v>5339418</v>
      </c>
    </row>
    <row r="53" spans="1:8" x14ac:dyDescent="0.3">
      <c r="A53" s="52">
        <v>52</v>
      </c>
      <c r="B53" s="53">
        <v>902</v>
      </c>
      <c r="C53" s="54" t="s">
        <v>22</v>
      </c>
      <c r="D53" s="54" t="s">
        <v>33</v>
      </c>
      <c r="E53" s="80">
        <v>1318.37472</v>
      </c>
      <c r="F53" s="80">
        <f t="shared" si="1"/>
        <v>1779.8058720000001</v>
      </c>
      <c r="G53" s="81">
        <v>3000</v>
      </c>
      <c r="H53" s="82">
        <f t="shared" si="2"/>
        <v>5339418</v>
      </c>
    </row>
    <row r="54" spans="1:8" x14ac:dyDescent="0.3">
      <c r="A54" s="52">
        <v>53</v>
      </c>
      <c r="B54" s="53">
        <v>903</v>
      </c>
      <c r="C54" s="54" t="s">
        <v>22</v>
      </c>
      <c r="D54" s="54" t="s">
        <v>33</v>
      </c>
      <c r="E54" s="80">
        <v>1230.1099199999999</v>
      </c>
      <c r="F54" s="80">
        <f t="shared" si="1"/>
        <v>1660.6483919999998</v>
      </c>
      <c r="G54" s="81">
        <v>3000</v>
      </c>
      <c r="H54" s="82">
        <f t="shared" si="2"/>
        <v>4981945</v>
      </c>
    </row>
    <row r="55" spans="1:8" x14ac:dyDescent="0.3">
      <c r="A55" s="52">
        <v>54</v>
      </c>
      <c r="B55" s="53">
        <v>904</v>
      </c>
      <c r="C55" s="54" t="s">
        <v>22</v>
      </c>
      <c r="D55" s="54" t="s">
        <v>33</v>
      </c>
      <c r="E55" s="80">
        <v>1230.1099199999999</v>
      </c>
      <c r="F55" s="80">
        <f t="shared" si="1"/>
        <v>1660.6483919999998</v>
      </c>
      <c r="G55" s="81">
        <v>3000</v>
      </c>
      <c r="H55" s="82">
        <f t="shared" si="2"/>
        <v>4981945</v>
      </c>
    </row>
    <row r="56" spans="1:8" x14ac:dyDescent="0.3">
      <c r="A56" s="52">
        <v>55</v>
      </c>
      <c r="B56" s="53">
        <v>905</v>
      </c>
      <c r="C56" s="54" t="s">
        <v>22</v>
      </c>
      <c r="D56" s="54" t="s">
        <v>33</v>
      </c>
      <c r="E56" s="80">
        <v>1230.1099199999999</v>
      </c>
      <c r="F56" s="80">
        <f t="shared" si="1"/>
        <v>1660.6483919999998</v>
      </c>
      <c r="G56" s="81">
        <v>3000</v>
      </c>
      <c r="H56" s="82">
        <f t="shared" si="2"/>
        <v>4981945</v>
      </c>
    </row>
    <row r="57" spans="1:8" x14ac:dyDescent="0.3">
      <c r="A57" s="52">
        <v>56</v>
      </c>
      <c r="B57" s="53">
        <v>906</v>
      </c>
      <c r="C57" s="54" t="s">
        <v>22</v>
      </c>
      <c r="D57" s="54" t="s">
        <v>33</v>
      </c>
      <c r="E57" s="80">
        <v>1230.1099199999999</v>
      </c>
      <c r="F57" s="80">
        <f t="shared" si="1"/>
        <v>1660.6483919999998</v>
      </c>
      <c r="G57" s="81">
        <v>3000</v>
      </c>
      <c r="H57" s="82">
        <f t="shared" si="2"/>
        <v>4981945</v>
      </c>
    </row>
    <row r="58" spans="1:8" x14ac:dyDescent="0.3">
      <c r="A58" s="52">
        <v>57</v>
      </c>
      <c r="B58" s="53">
        <v>907</v>
      </c>
      <c r="C58" s="54" t="s">
        <v>22</v>
      </c>
      <c r="D58" s="54" t="s">
        <v>33</v>
      </c>
      <c r="E58" s="80">
        <v>1318.37472</v>
      </c>
      <c r="F58" s="80">
        <f t="shared" si="1"/>
        <v>1779.8058720000001</v>
      </c>
      <c r="G58" s="81">
        <v>3000</v>
      </c>
      <c r="H58" s="82">
        <f t="shared" si="2"/>
        <v>5339418</v>
      </c>
    </row>
    <row r="59" spans="1:8" x14ac:dyDescent="0.3">
      <c r="A59" s="52">
        <v>58</v>
      </c>
      <c r="B59" s="53">
        <v>908</v>
      </c>
      <c r="C59" s="54" t="s">
        <v>22</v>
      </c>
      <c r="D59" s="54" t="s">
        <v>33</v>
      </c>
      <c r="E59" s="80">
        <v>1318.37472</v>
      </c>
      <c r="F59" s="80">
        <f t="shared" si="1"/>
        <v>1779.8058720000001</v>
      </c>
      <c r="G59" s="81">
        <v>3000</v>
      </c>
      <c r="H59" s="82">
        <f t="shared" si="2"/>
        <v>5339418</v>
      </c>
    </row>
    <row r="60" spans="1:8" x14ac:dyDescent="0.3">
      <c r="A60" s="52">
        <v>59</v>
      </c>
      <c r="B60" s="53">
        <v>1001</v>
      </c>
      <c r="C60" s="54" t="s">
        <v>22</v>
      </c>
      <c r="D60" s="54" t="s">
        <v>33</v>
      </c>
      <c r="E60" s="80">
        <v>1309.9787999999999</v>
      </c>
      <c r="F60" s="80">
        <f t="shared" si="1"/>
        <v>1768.47138</v>
      </c>
      <c r="G60" s="81">
        <v>3000</v>
      </c>
      <c r="H60" s="82">
        <f t="shared" si="2"/>
        <v>5305414</v>
      </c>
    </row>
    <row r="61" spans="1:8" x14ac:dyDescent="0.3">
      <c r="A61" s="52">
        <v>60</v>
      </c>
      <c r="B61" s="53">
        <v>1002</v>
      </c>
      <c r="C61" s="54" t="s">
        <v>22</v>
      </c>
      <c r="D61" s="54" t="s">
        <v>33</v>
      </c>
      <c r="E61" s="80">
        <v>1309.9787999999999</v>
      </c>
      <c r="F61" s="80">
        <f t="shared" si="1"/>
        <v>1768.47138</v>
      </c>
      <c r="G61" s="81">
        <v>3000</v>
      </c>
      <c r="H61" s="82">
        <f t="shared" si="2"/>
        <v>5305414</v>
      </c>
    </row>
    <row r="62" spans="1:8" x14ac:dyDescent="0.3">
      <c r="A62" s="52">
        <v>61</v>
      </c>
      <c r="B62" s="53">
        <v>1003</v>
      </c>
      <c r="C62" s="54" t="s">
        <v>22</v>
      </c>
      <c r="D62" s="54" t="s">
        <v>33</v>
      </c>
      <c r="E62" s="80">
        <v>1221.7139999999999</v>
      </c>
      <c r="F62" s="80">
        <f t="shared" si="1"/>
        <v>1649.3139000000001</v>
      </c>
      <c r="G62" s="81">
        <v>3000</v>
      </c>
      <c r="H62" s="82">
        <f t="shared" si="2"/>
        <v>4947942</v>
      </c>
    </row>
    <row r="63" spans="1:8" x14ac:dyDescent="0.3">
      <c r="A63" s="52">
        <v>62</v>
      </c>
      <c r="B63" s="53">
        <v>1004</v>
      </c>
      <c r="C63" s="54" t="s">
        <v>22</v>
      </c>
      <c r="D63" s="54" t="s">
        <v>33</v>
      </c>
      <c r="E63" s="80">
        <v>1221.7139999999999</v>
      </c>
      <c r="F63" s="80">
        <f t="shared" si="1"/>
        <v>1649.3139000000001</v>
      </c>
      <c r="G63" s="81">
        <v>3000</v>
      </c>
      <c r="H63" s="82">
        <f t="shared" si="2"/>
        <v>4947942</v>
      </c>
    </row>
    <row r="64" spans="1:8" x14ac:dyDescent="0.3">
      <c r="A64" s="52">
        <v>63</v>
      </c>
      <c r="B64" s="53">
        <v>1005</v>
      </c>
      <c r="C64" s="54" t="s">
        <v>22</v>
      </c>
      <c r="D64" s="54" t="s">
        <v>33</v>
      </c>
      <c r="E64" s="80">
        <v>1221.7139999999999</v>
      </c>
      <c r="F64" s="80">
        <f t="shared" si="1"/>
        <v>1649.3139000000001</v>
      </c>
      <c r="G64" s="81">
        <v>3000</v>
      </c>
      <c r="H64" s="82">
        <f t="shared" si="2"/>
        <v>4947942</v>
      </c>
    </row>
    <row r="65" spans="1:8" x14ac:dyDescent="0.3">
      <c r="A65" s="52">
        <v>64</v>
      </c>
      <c r="B65" s="53">
        <v>1006</v>
      </c>
      <c r="C65" s="54" t="s">
        <v>22</v>
      </c>
      <c r="D65" s="54" t="s">
        <v>33</v>
      </c>
      <c r="E65" s="80">
        <v>1221.7139999999999</v>
      </c>
      <c r="F65" s="80">
        <f t="shared" si="1"/>
        <v>1649.3139000000001</v>
      </c>
      <c r="G65" s="81">
        <v>3000</v>
      </c>
      <c r="H65" s="82">
        <f t="shared" si="2"/>
        <v>4947942</v>
      </c>
    </row>
    <row r="66" spans="1:8" x14ac:dyDescent="0.3">
      <c r="A66" s="52">
        <v>65</v>
      </c>
      <c r="B66" s="53">
        <v>1007</v>
      </c>
      <c r="C66" s="54" t="s">
        <v>22</v>
      </c>
      <c r="D66" s="54" t="s">
        <v>33</v>
      </c>
      <c r="E66" s="80">
        <v>1309.9787999999999</v>
      </c>
      <c r="F66" s="80">
        <f t="shared" si="1"/>
        <v>1768.47138</v>
      </c>
      <c r="G66" s="81">
        <v>3000</v>
      </c>
      <c r="H66" s="82">
        <f t="shared" si="2"/>
        <v>5305414</v>
      </c>
    </row>
    <row r="67" spans="1:8" x14ac:dyDescent="0.3">
      <c r="A67" s="52">
        <v>66</v>
      </c>
      <c r="B67" s="53">
        <v>1008</v>
      </c>
      <c r="C67" s="54" t="s">
        <v>22</v>
      </c>
      <c r="D67" s="54" t="s">
        <v>33</v>
      </c>
      <c r="E67" s="80">
        <v>1309.9787999999999</v>
      </c>
      <c r="F67" s="80">
        <f t="shared" ref="F67:F91" si="3">E67*1.35</f>
        <v>1768.47138</v>
      </c>
      <c r="G67" s="81">
        <v>3000</v>
      </c>
      <c r="H67" s="82">
        <f t="shared" ref="H67:H91" si="4">ROUND(F67*G67,0)</f>
        <v>5305414</v>
      </c>
    </row>
    <row r="68" spans="1:8" x14ac:dyDescent="0.3">
      <c r="A68" s="52">
        <v>67</v>
      </c>
      <c r="B68" s="53">
        <v>1101</v>
      </c>
      <c r="C68" s="54" t="s">
        <v>22</v>
      </c>
      <c r="D68" s="54" t="s">
        <v>33</v>
      </c>
      <c r="E68" s="80">
        <v>1318.37472</v>
      </c>
      <c r="F68" s="80">
        <f t="shared" si="3"/>
        <v>1779.8058720000001</v>
      </c>
      <c r="G68" s="81">
        <v>3000</v>
      </c>
      <c r="H68" s="82">
        <f t="shared" si="4"/>
        <v>5339418</v>
      </c>
    </row>
    <row r="69" spans="1:8" x14ac:dyDescent="0.3">
      <c r="A69" s="52">
        <v>68</v>
      </c>
      <c r="B69" s="53">
        <v>1102</v>
      </c>
      <c r="C69" s="54" t="s">
        <v>22</v>
      </c>
      <c r="D69" s="54" t="s">
        <v>33</v>
      </c>
      <c r="E69" s="80">
        <v>1318.37472</v>
      </c>
      <c r="F69" s="80">
        <f t="shared" si="3"/>
        <v>1779.8058720000001</v>
      </c>
      <c r="G69" s="81">
        <v>3000</v>
      </c>
      <c r="H69" s="82">
        <f t="shared" si="4"/>
        <v>5339418</v>
      </c>
    </row>
    <row r="70" spans="1:8" x14ac:dyDescent="0.3">
      <c r="A70" s="52">
        <v>69</v>
      </c>
      <c r="B70" s="53">
        <v>1103</v>
      </c>
      <c r="C70" s="54" t="s">
        <v>22</v>
      </c>
      <c r="D70" s="54" t="s">
        <v>33</v>
      </c>
      <c r="E70" s="80">
        <v>1230.1099199999999</v>
      </c>
      <c r="F70" s="80">
        <f t="shared" si="3"/>
        <v>1660.6483919999998</v>
      </c>
      <c r="G70" s="81">
        <v>3000</v>
      </c>
      <c r="H70" s="82">
        <f t="shared" si="4"/>
        <v>4981945</v>
      </c>
    </row>
    <row r="71" spans="1:8" x14ac:dyDescent="0.3">
      <c r="A71" s="52">
        <v>70</v>
      </c>
      <c r="B71" s="53">
        <v>1104</v>
      </c>
      <c r="C71" s="54" t="s">
        <v>22</v>
      </c>
      <c r="D71" s="54" t="s">
        <v>33</v>
      </c>
      <c r="E71" s="80">
        <v>1230.1099199999999</v>
      </c>
      <c r="F71" s="80">
        <f t="shared" si="3"/>
        <v>1660.6483919999998</v>
      </c>
      <c r="G71" s="81">
        <v>3000</v>
      </c>
      <c r="H71" s="82">
        <f t="shared" si="4"/>
        <v>4981945</v>
      </c>
    </row>
    <row r="72" spans="1:8" x14ac:dyDescent="0.3">
      <c r="A72" s="52">
        <v>71</v>
      </c>
      <c r="B72" s="53">
        <v>1105</v>
      </c>
      <c r="C72" s="54" t="s">
        <v>22</v>
      </c>
      <c r="D72" s="54" t="s">
        <v>33</v>
      </c>
      <c r="E72" s="80">
        <v>1230.1099199999999</v>
      </c>
      <c r="F72" s="80">
        <f t="shared" si="3"/>
        <v>1660.6483919999998</v>
      </c>
      <c r="G72" s="81">
        <v>3000</v>
      </c>
      <c r="H72" s="82">
        <f t="shared" si="4"/>
        <v>4981945</v>
      </c>
    </row>
    <row r="73" spans="1:8" x14ac:dyDescent="0.3">
      <c r="A73" s="52">
        <v>72</v>
      </c>
      <c r="B73" s="53">
        <v>1106</v>
      </c>
      <c r="C73" s="54" t="s">
        <v>22</v>
      </c>
      <c r="D73" s="54" t="s">
        <v>33</v>
      </c>
      <c r="E73" s="80">
        <v>1230.1099199999999</v>
      </c>
      <c r="F73" s="80">
        <f t="shared" si="3"/>
        <v>1660.6483919999998</v>
      </c>
      <c r="G73" s="81">
        <v>3000</v>
      </c>
      <c r="H73" s="82">
        <f t="shared" si="4"/>
        <v>4981945</v>
      </c>
    </row>
    <row r="74" spans="1:8" x14ac:dyDescent="0.3">
      <c r="A74" s="52">
        <v>73</v>
      </c>
      <c r="B74" s="53">
        <v>1107</v>
      </c>
      <c r="C74" s="54" t="s">
        <v>22</v>
      </c>
      <c r="D74" s="54" t="s">
        <v>33</v>
      </c>
      <c r="E74" s="80">
        <v>1318.37472</v>
      </c>
      <c r="F74" s="80">
        <f t="shared" si="3"/>
        <v>1779.8058720000001</v>
      </c>
      <c r="G74" s="81">
        <v>3000</v>
      </c>
      <c r="H74" s="82">
        <f t="shared" si="4"/>
        <v>5339418</v>
      </c>
    </row>
    <row r="75" spans="1:8" x14ac:dyDescent="0.3">
      <c r="A75" s="52">
        <v>74</v>
      </c>
      <c r="B75" s="53">
        <v>1108</v>
      </c>
      <c r="C75" s="54" t="s">
        <v>22</v>
      </c>
      <c r="D75" s="54" t="s">
        <v>33</v>
      </c>
      <c r="E75" s="80">
        <v>1318.37472</v>
      </c>
      <c r="F75" s="80">
        <f t="shared" si="3"/>
        <v>1779.8058720000001</v>
      </c>
      <c r="G75" s="81">
        <v>3000</v>
      </c>
      <c r="H75" s="82">
        <f t="shared" si="4"/>
        <v>5339418</v>
      </c>
    </row>
    <row r="76" spans="1:8" x14ac:dyDescent="0.3">
      <c r="A76" s="52">
        <v>75</v>
      </c>
      <c r="B76" s="53">
        <v>1201</v>
      </c>
      <c r="C76" s="54" t="s">
        <v>22</v>
      </c>
      <c r="D76" s="54" t="s">
        <v>33</v>
      </c>
      <c r="E76" s="80">
        <v>1309.9787999999999</v>
      </c>
      <c r="F76" s="80">
        <f t="shared" si="3"/>
        <v>1768.47138</v>
      </c>
      <c r="G76" s="81">
        <v>3000</v>
      </c>
      <c r="H76" s="82">
        <f t="shared" si="4"/>
        <v>5305414</v>
      </c>
    </row>
    <row r="77" spans="1:8" x14ac:dyDescent="0.3">
      <c r="A77" s="52">
        <v>76</v>
      </c>
      <c r="B77" s="53">
        <v>1202</v>
      </c>
      <c r="C77" s="54" t="s">
        <v>22</v>
      </c>
      <c r="D77" s="54" t="s">
        <v>33</v>
      </c>
      <c r="E77" s="80">
        <v>1309.9787999999999</v>
      </c>
      <c r="F77" s="80">
        <f t="shared" si="3"/>
        <v>1768.47138</v>
      </c>
      <c r="G77" s="81">
        <v>3000</v>
      </c>
      <c r="H77" s="82">
        <f t="shared" si="4"/>
        <v>5305414</v>
      </c>
    </row>
    <row r="78" spans="1:8" x14ac:dyDescent="0.3">
      <c r="A78" s="52">
        <v>77</v>
      </c>
      <c r="B78" s="53">
        <v>1203</v>
      </c>
      <c r="C78" s="54" t="s">
        <v>22</v>
      </c>
      <c r="D78" s="54" t="s">
        <v>33</v>
      </c>
      <c r="E78" s="80">
        <v>1221.7139999999999</v>
      </c>
      <c r="F78" s="80">
        <f t="shared" si="3"/>
        <v>1649.3139000000001</v>
      </c>
      <c r="G78" s="81">
        <v>3000</v>
      </c>
      <c r="H78" s="82">
        <f t="shared" si="4"/>
        <v>4947942</v>
      </c>
    </row>
    <row r="79" spans="1:8" x14ac:dyDescent="0.3">
      <c r="A79" s="52">
        <v>78</v>
      </c>
      <c r="B79" s="53">
        <v>1204</v>
      </c>
      <c r="C79" s="54" t="s">
        <v>22</v>
      </c>
      <c r="D79" s="54" t="s">
        <v>33</v>
      </c>
      <c r="E79" s="80">
        <v>1221.7139999999999</v>
      </c>
      <c r="F79" s="80">
        <f t="shared" si="3"/>
        <v>1649.3139000000001</v>
      </c>
      <c r="G79" s="81">
        <v>3000</v>
      </c>
      <c r="H79" s="82">
        <f t="shared" si="4"/>
        <v>4947942</v>
      </c>
    </row>
    <row r="80" spans="1:8" x14ac:dyDescent="0.3">
      <c r="A80" s="52">
        <v>79</v>
      </c>
      <c r="B80" s="53">
        <v>1205</v>
      </c>
      <c r="C80" s="54" t="s">
        <v>22</v>
      </c>
      <c r="D80" s="54" t="s">
        <v>33</v>
      </c>
      <c r="E80" s="80">
        <v>1221.7139999999999</v>
      </c>
      <c r="F80" s="80">
        <f t="shared" si="3"/>
        <v>1649.3139000000001</v>
      </c>
      <c r="G80" s="81">
        <v>3000</v>
      </c>
      <c r="H80" s="82">
        <f t="shared" si="4"/>
        <v>4947942</v>
      </c>
    </row>
    <row r="81" spans="1:8" x14ac:dyDescent="0.3">
      <c r="A81" s="52">
        <v>80</v>
      </c>
      <c r="B81" s="53">
        <v>1206</v>
      </c>
      <c r="C81" s="54" t="s">
        <v>22</v>
      </c>
      <c r="D81" s="54" t="s">
        <v>33</v>
      </c>
      <c r="E81" s="80">
        <v>1221.7139999999999</v>
      </c>
      <c r="F81" s="80">
        <f t="shared" si="3"/>
        <v>1649.3139000000001</v>
      </c>
      <c r="G81" s="81">
        <v>3000</v>
      </c>
      <c r="H81" s="82">
        <f t="shared" si="4"/>
        <v>4947942</v>
      </c>
    </row>
    <row r="82" spans="1:8" x14ac:dyDescent="0.3">
      <c r="A82" s="52">
        <v>81</v>
      </c>
      <c r="B82" s="53">
        <v>1207</v>
      </c>
      <c r="C82" s="54" t="s">
        <v>22</v>
      </c>
      <c r="D82" s="54" t="s">
        <v>33</v>
      </c>
      <c r="E82" s="80">
        <v>1309.9787999999999</v>
      </c>
      <c r="F82" s="80">
        <f t="shared" si="3"/>
        <v>1768.47138</v>
      </c>
      <c r="G82" s="81">
        <v>3000</v>
      </c>
      <c r="H82" s="82">
        <f t="shared" si="4"/>
        <v>5305414</v>
      </c>
    </row>
    <row r="83" spans="1:8" x14ac:dyDescent="0.3">
      <c r="A83" s="52">
        <v>82</v>
      </c>
      <c r="B83" s="53">
        <v>1208</v>
      </c>
      <c r="C83" s="54" t="s">
        <v>22</v>
      </c>
      <c r="D83" s="54" t="s">
        <v>33</v>
      </c>
      <c r="E83" s="80">
        <v>1309.9787999999999</v>
      </c>
      <c r="F83" s="80">
        <f t="shared" si="3"/>
        <v>1768.47138</v>
      </c>
      <c r="G83" s="81">
        <v>3000</v>
      </c>
      <c r="H83" s="82">
        <f t="shared" si="4"/>
        <v>5305414</v>
      </c>
    </row>
    <row r="84" spans="1:8" x14ac:dyDescent="0.3">
      <c r="A84" s="52">
        <v>83</v>
      </c>
      <c r="B84" s="53">
        <v>1301</v>
      </c>
      <c r="C84" s="54" t="s">
        <v>22</v>
      </c>
      <c r="D84" s="54" t="s">
        <v>33</v>
      </c>
      <c r="E84" s="80">
        <v>1318.37472</v>
      </c>
      <c r="F84" s="80">
        <f t="shared" si="3"/>
        <v>1779.8058720000001</v>
      </c>
      <c r="G84" s="81">
        <v>3000</v>
      </c>
      <c r="H84" s="82">
        <f t="shared" si="4"/>
        <v>5339418</v>
      </c>
    </row>
    <row r="85" spans="1:8" x14ac:dyDescent="0.3">
      <c r="A85" s="52">
        <v>84</v>
      </c>
      <c r="B85" s="53">
        <v>1302</v>
      </c>
      <c r="C85" s="54" t="s">
        <v>22</v>
      </c>
      <c r="D85" s="54" t="s">
        <v>33</v>
      </c>
      <c r="E85" s="80">
        <v>1318.37472</v>
      </c>
      <c r="F85" s="80">
        <f t="shared" si="3"/>
        <v>1779.8058720000001</v>
      </c>
      <c r="G85" s="81">
        <v>3000</v>
      </c>
      <c r="H85" s="82">
        <f t="shared" si="4"/>
        <v>5339418</v>
      </c>
    </row>
    <row r="86" spans="1:8" x14ac:dyDescent="0.3">
      <c r="A86" s="52">
        <v>85</v>
      </c>
      <c r="B86" s="53">
        <v>1303</v>
      </c>
      <c r="C86" s="54" t="s">
        <v>22</v>
      </c>
      <c r="D86" s="54" t="s">
        <v>33</v>
      </c>
      <c r="E86" s="80">
        <v>1230.1099199999999</v>
      </c>
      <c r="F86" s="80">
        <f t="shared" si="3"/>
        <v>1660.6483919999998</v>
      </c>
      <c r="G86" s="81">
        <v>3000</v>
      </c>
      <c r="H86" s="82">
        <f t="shared" si="4"/>
        <v>4981945</v>
      </c>
    </row>
    <row r="87" spans="1:8" x14ac:dyDescent="0.3">
      <c r="A87" s="52">
        <v>86</v>
      </c>
      <c r="B87" s="53">
        <v>1304</v>
      </c>
      <c r="C87" s="54" t="s">
        <v>22</v>
      </c>
      <c r="D87" s="54" t="s">
        <v>33</v>
      </c>
      <c r="E87" s="80">
        <v>1230.1099199999999</v>
      </c>
      <c r="F87" s="80">
        <f t="shared" si="3"/>
        <v>1660.6483919999998</v>
      </c>
      <c r="G87" s="81">
        <v>3000</v>
      </c>
      <c r="H87" s="82">
        <f t="shared" si="4"/>
        <v>4981945</v>
      </c>
    </row>
    <row r="88" spans="1:8" x14ac:dyDescent="0.3">
      <c r="A88" s="52">
        <v>87</v>
      </c>
      <c r="B88" s="53">
        <v>1305</v>
      </c>
      <c r="C88" s="54" t="s">
        <v>22</v>
      </c>
      <c r="D88" s="54" t="s">
        <v>33</v>
      </c>
      <c r="E88" s="80">
        <v>1230.1099199999999</v>
      </c>
      <c r="F88" s="80">
        <f t="shared" si="3"/>
        <v>1660.6483919999998</v>
      </c>
      <c r="G88" s="81">
        <v>3000</v>
      </c>
      <c r="H88" s="82">
        <f t="shared" si="4"/>
        <v>4981945</v>
      </c>
    </row>
    <row r="89" spans="1:8" x14ac:dyDescent="0.3">
      <c r="A89" s="52">
        <v>88</v>
      </c>
      <c r="B89" s="53">
        <v>1306</v>
      </c>
      <c r="C89" s="54" t="s">
        <v>22</v>
      </c>
      <c r="D89" s="54" t="s">
        <v>33</v>
      </c>
      <c r="E89" s="80">
        <v>1230.1099199999999</v>
      </c>
      <c r="F89" s="80">
        <f t="shared" si="3"/>
        <v>1660.6483919999998</v>
      </c>
      <c r="G89" s="81">
        <v>3000</v>
      </c>
      <c r="H89" s="82">
        <f t="shared" si="4"/>
        <v>4981945</v>
      </c>
    </row>
    <row r="90" spans="1:8" x14ac:dyDescent="0.3">
      <c r="A90" s="52">
        <v>89</v>
      </c>
      <c r="B90" s="53">
        <v>1307</v>
      </c>
      <c r="C90" s="54" t="s">
        <v>22</v>
      </c>
      <c r="D90" s="54" t="s">
        <v>33</v>
      </c>
      <c r="E90" s="80">
        <v>1318.37472</v>
      </c>
      <c r="F90" s="80">
        <f t="shared" si="3"/>
        <v>1779.8058720000001</v>
      </c>
      <c r="G90" s="81">
        <v>3000</v>
      </c>
      <c r="H90" s="82">
        <f t="shared" si="4"/>
        <v>5339418</v>
      </c>
    </row>
    <row r="91" spans="1:8" x14ac:dyDescent="0.3">
      <c r="A91" s="52">
        <v>90</v>
      </c>
      <c r="B91" s="53">
        <v>1308</v>
      </c>
      <c r="C91" s="54" t="s">
        <v>22</v>
      </c>
      <c r="D91" s="54" t="s">
        <v>33</v>
      </c>
      <c r="E91" s="80">
        <v>1318.37472</v>
      </c>
      <c r="F91" s="80">
        <f t="shared" si="3"/>
        <v>1779.8058720000001</v>
      </c>
      <c r="G91" s="81">
        <v>3000</v>
      </c>
      <c r="H91" s="82">
        <f t="shared" si="4"/>
        <v>5339418</v>
      </c>
    </row>
    <row r="92" spans="1:8" x14ac:dyDescent="0.3">
      <c r="A92" s="87" t="s">
        <v>71</v>
      </c>
      <c r="B92" s="88"/>
      <c r="C92" s="88"/>
      <c r="D92" s="89"/>
      <c r="E92" s="84">
        <f>SUM(E2:E91)</f>
        <v>117323.50968000013</v>
      </c>
      <c r="F92" s="84">
        <f t="shared" ref="F92:H92" si="5">SUM(F2:F91)</f>
        <v>158386.73806800004</v>
      </c>
      <c r="G92" s="84"/>
      <c r="H92" s="84">
        <f t="shared" si="5"/>
        <v>475160222</v>
      </c>
    </row>
  </sheetData>
  <mergeCells count="1">
    <mergeCell ref="A92:D9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6511E-6E1B-4278-8CFC-F9D0800D38A7}">
  <dimension ref="A1:H55"/>
  <sheetViews>
    <sheetView topLeftCell="A24" workbookViewId="0">
      <selection sqref="A1:H55"/>
    </sheetView>
  </sheetViews>
  <sheetFormatPr defaultRowHeight="16.5" x14ac:dyDescent="0.3"/>
  <cols>
    <col min="1" max="1" width="4.7109375" style="58" customWidth="1"/>
    <col min="2" max="2" width="8.42578125" style="58" bestFit="1" customWidth="1"/>
    <col min="3" max="3" width="6.5703125" style="58" bestFit="1" customWidth="1"/>
    <col min="4" max="4" width="7.28515625" style="58" bestFit="1" customWidth="1"/>
    <col min="5" max="5" width="12.42578125" style="85" customWidth="1"/>
    <col min="6" max="6" width="13" style="85" customWidth="1"/>
    <col min="7" max="7" width="9.140625" style="85"/>
    <col min="8" max="8" width="15.28515625" style="85" bestFit="1" customWidth="1"/>
    <col min="9" max="16384" width="9.140625" style="58"/>
  </cols>
  <sheetData>
    <row r="1" spans="1:8" ht="66.75" thickBot="1" x14ac:dyDescent="0.35">
      <c r="A1" s="50" t="s">
        <v>0</v>
      </c>
      <c r="B1" s="51" t="s">
        <v>5</v>
      </c>
      <c r="C1" s="51" t="s">
        <v>115</v>
      </c>
      <c r="D1" s="51" t="s">
        <v>76</v>
      </c>
      <c r="E1" s="77" t="s">
        <v>78</v>
      </c>
      <c r="F1" s="78" t="s">
        <v>77</v>
      </c>
      <c r="G1" s="79" t="s">
        <v>119</v>
      </c>
      <c r="H1" s="86" t="s">
        <v>118</v>
      </c>
    </row>
    <row r="2" spans="1:8" x14ac:dyDescent="0.3">
      <c r="A2" s="52">
        <v>1</v>
      </c>
      <c r="B2" s="53">
        <v>101</v>
      </c>
      <c r="C2" s="54" t="s">
        <v>23</v>
      </c>
      <c r="D2" s="54" t="s">
        <v>27</v>
      </c>
      <c r="E2" s="80">
        <v>1391.3546399999998</v>
      </c>
      <c r="F2" s="80">
        <f>E2*1.35</f>
        <v>1878.3287639999999</v>
      </c>
      <c r="G2" s="81">
        <v>3000</v>
      </c>
      <c r="H2" s="82">
        <f t="shared" ref="H2" si="0">ROUND(F2*G2,0)</f>
        <v>5634986</v>
      </c>
    </row>
    <row r="3" spans="1:8" x14ac:dyDescent="0.3">
      <c r="A3" s="52">
        <v>2</v>
      </c>
      <c r="B3" s="53">
        <v>102</v>
      </c>
      <c r="C3" s="54" t="s">
        <v>23</v>
      </c>
      <c r="D3" s="54" t="s">
        <v>27</v>
      </c>
      <c r="E3" s="80">
        <v>1391.3546399999998</v>
      </c>
      <c r="F3" s="80">
        <f t="shared" ref="F3:F54" si="1">E3*1.35</f>
        <v>1878.3287639999999</v>
      </c>
      <c r="G3" s="81">
        <v>3000</v>
      </c>
      <c r="H3" s="82">
        <f t="shared" ref="H3:H54" si="2">ROUND(F3*G3,0)</f>
        <v>5634986</v>
      </c>
    </row>
    <row r="4" spans="1:8" x14ac:dyDescent="0.3">
      <c r="A4" s="52">
        <v>3</v>
      </c>
      <c r="B4" s="53">
        <v>103</v>
      </c>
      <c r="C4" s="54" t="s">
        <v>23</v>
      </c>
      <c r="D4" s="54" t="s">
        <v>27</v>
      </c>
      <c r="E4" s="80">
        <v>1273.48884</v>
      </c>
      <c r="F4" s="80">
        <f t="shared" si="1"/>
        <v>1719.209934</v>
      </c>
      <c r="G4" s="81">
        <v>3000</v>
      </c>
      <c r="H4" s="82">
        <f t="shared" si="2"/>
        <v>5157630</v>
      </c>
    </row>
    <row r="5" spans="1:8" x14ac:dyDescent="0.3">
      <c r="A5" s="52">
        <v>4</v>
      </c>
      <c r="B5" s="53">
        <v>108</v>
      </c>
      <c r="C5" s="54" t="s">
        <v>23</v>
      </c>
      <c r="D5" s="54" t="s">
        <v>27</v>
      </c>
      <c r="E5" s="80">
        <v>1391.3546399999998</v>
      </c>
      <c r="F5" s="80">
        <f t="shared" si="1"/>
        <v>1878.3287639999999</v>
      </c>
      <c r="G5" s="81">
        <v>3000</v>
      </c>
      <c r="H5" s="82">
        <f t="shared" si="2"/>
        <v>5634986</v>
      </c>
    </row>
    <row r="6" spans="1:8" x14ac:dyDescent="0.3">
      <c r="A6" s="52">
        <v>5</v>
      </c>
      <c r="B6" s="53">
        <v>201</v>
      </c>
      <c r="C6" s="54" t="s">
        <v>23</v>
      </c>
      <c r="D6" s="54" t="s">
        <v>27</v>
      </c>
      <c r="E6" s="80">
        <v>817.31052</v>
      </c>
      <c r="F6" s="80">
        <f t="shared" si="1"/>
        <v>1103.3692020000001</v>
      </c>
      <c r="G6" s="81">
        <v>3000</v>
      </c>
      <c r="H6" s="82">
        <f t="shared" si="2"/>
        <v>3310108</v>
      </c>
    </row>
    <row r="7" spans="1:8" x14ac:dyDescent="0.3">
      <c r="A7" s="52">
        <v>6</v>
      </c>
      <c r="B7" s="53">
        <v>202</v>
      </c>
      <c r="C7" s="54" t="s">
        <v>23</v>
      </c>
      <c r="D7" s="54" t="s">
        <v>27</v>
      </c>
      <c r="E7" s="80">
        <v>817.31052</v>
      </c>
      <c r="F7" s="80">
        <f t="shared" si="1"/>
        <v>1103.3692020000001</v>
      </c>
      <c r="G7" s="81">
        <v>3000</v>
      </c>
      <c r="H7" s="82">
        <f t="shared" si="2"/>
        <v>3310108</v>
      </c>
    </row>
    <row r="8" spans="1:8" x14ac:dyDescent="0.3">
      <c r="A8" s="52">
        <v>7</v>
      </c>
      <c r="B8" s="53">
        <v>203</v>
      </c>
      <c r="C8" s="54" t="s">
        <v>23</v>
      </c>
      <c r="D8" s="54" t="s">
        <v>27</v>
      </c>
      <c r="E8" s="80">
        <v>754.44875999999999</v>
      </c>
      <c r="F8" s="80">
        <f t="shared" si="1"/>
        <v>1018.5058260000001</v>
      </c>
      <c r="G8" s="81">
        <v>3000</v>
      </c>
      <c r="H8" s="82">
        <f t="shared" si="2"/>
        <v>3055517</v>
      </c>
    </row>
    <row r="9" spans="1:8" x14ac:dyDescent="0.3">
      <c r="A9" s="52">
        <v>8</v>
      </c>
      <c r="B9" s="53">
        <v>207</v>
      </c>
      <c r="C9" s="54" t="s">
        <v>23</v>
      </c>
      <c r="D9" s="54" t="s">
        <v>27</v>
      </c>
      <c r="E9" s="80">
        <v>817.31052</v>
      </c>
      <c r="F9" s="80">
        <f t="shared" si="1"/>
        <v>1103.3692020000001</v>
      </c>
      <c r="G9" s="81">
        <v>3000</v>
      </c>
      <c r="H9" s="82">
        <f t="shared" si="2"/>
        <v>3310108</v>
      </c>
    </row>
    <row r="10" spans="1:8" x14ac:dyDescent="0.3">
      <c r="A10" s="52">
        <v>9</v>
      </c>
      <c r="B10" s="53">
        <v>302</v>
      </c>
      <c r="C10" s="54" t="s">
        <v>23</v>
      </c>
      <c r="D10" s="54" t="s">
        <v>27</v>
      </c>
      <c r="E10" s="80">
        <v>841.20659999999998</v>
      </c>
      <c r="F10" s="80">
        <f t="shared" si="1"/>
        <v>1135.6289100000001</v>
      </c>
      <c r="G10" s="81">
        <v>3000</v>
      </c>
      <c r="H10" s="82">
        <f t="shared" si="2"/>
        <v>3406887</v>
      </c>
    </row>
    <row r="11" spans="1:8" x14ac:dyDescent="0.3">
      <c r="A11" s="52">
        <v>10</v>
      </c>
      <c r="B11" s="53">
        <v>303</v>
      </c>
      <c r="C11" s="54" t="s">
        <v>23</v>
      </c>
      <c r="D11" s="54" t="s">
        <v>27</v>
      </c>
      <c r="E11" s="80">
        <v>775.76147999999989</v>
      </c>
      <c r="F11" s="80">
        <f t="shared" si="1"/>
        <v>1047.277998</v>
      </c>
      <c r="G11" s="81">
        <v>3000</v>
      </c>
      <c r="H11" s="82">
        <f t="shared" si="2"/>
        <v>3141834</v>
      </c>
    </row>
    <row r="12" spans="1:8" x14ac:dyDescent="0.3">
      <c r="A12" s="52">
        <v>11</v>
      </c>
      <c r="B12" s="53">
        <v>304</v>
      </c>
      <c r="C12" s="54" t="s">
        <v>23</v>
      </c>
      <c r="D12" s="54" t="s">
        <v>27</v>
      </c>
      <c r="E12" s="80">
        <v>775.76147999999989</v>
      </c>
      <c r="F12" s="80">
        <f t="shared" si="1"/>
        <v>1047.277998</v>
      </c>
      <c r="G12" s="81">
        <v>3000</v>
      </c>
      <c r="H12" s="82">
        <f t="shared" si="2"/>
        <v>3141834</v>
      </c>
    </row>
    <row r="13" spans="1:8" x14ac:dyDescent="0.3">
      <c r="A13" s="52">
        <v>12</v>
      </c>
      <c r="B13" s="53">
        <v>306</v>
      </c>
      <c r="C13" s="54" t="s">
        <v>23</v>
      </c>
      <c r="D13" s="54" t="s">
        <v>27</v>
      </c>
      <c r="E13" s="80">
        <v>775.76147999999989</v>
      </c>
      <c r="F13" s="80">
        <f t="shared" si="1"/>
        <v>1047.277998</v>
      </c>
      <c r="G13" s="81">
        <v>3000</v>
      </c>
      <c r="H13" s="82">
        <f t="shared" si="2"/>
        <v>3141834</v>
      </c>
    </row>
    <row r="14" spans="1:8" x14ac:dyDescent="0.3">
      <c r="A14" s="52">
        <v>13</v>
      </c>
      <c r="B14" s="53">
        <v>402</v>
      </c>
      <c r="C14" s="54" t="s">
        <v>23</v>
      </c>
      <c r="D14" s="54" t="s">
        <v>27</v>
      </c>
      <c r="E14" s="80">
        <v>817.31052</v>
      </c>
      <c r="F14" s="80">
        <f t="shared" si="1"/>
        <v>1103.3692020000001</v>
      </c>
      <c r="G14" s="81">
        <v>3000</v>
      </c>
      <c r="H14" s="82">
        <f t="shared" si="2"/>
        <v>3310108</v>
      </c>
    </row>
    <row r="15" spans="1:8" x14ac:dyDescent="0.3">
      <c r="A15" s="52">
        <v>14</v>
      </c>
      <c r="B15" s="53">
        <v>403</v>
      </c>
      <c r="C15" s="54" t="s">
        <v>23</v>
      </c>
      <c r="D15" s="54" t="s">
        <v>27</v>
      </c>
      <c r="E15" s="80">
        <v>754.44875999999999</v>
      </c>
      <c r="F15" s="80">
        <f t="shared" si="1"/>
        <v>1018.5058260000001</v>
      </c>
      <c r="G15" s="81">
        <v>3000</v>
      </c>
      <c r="H15" s="82">
        <f t="shared" si="2"/>
        <v>3055517</v>
      </c>
    </row>
    <row r="16" spans="1:8" x14ac:dyDescent="0.3">
      <c r="A16" s="52">
        <v>15</v>
      </c>
      <c r="B16" s="53">
        <v>501</v>
      </c>
      <c r="C16" s="54" t="s">
        <v>23</v>
      </c>
      <c r="D16" s="54" t="s">
        <v>27</v>
      </c>
      <c r="E16" s="80">
        <v>841.20659999999998</v>
      </c>
      <c r="F16" s="80">
        <f t="shared" si="1"/>
        <v>1135.6289100000001</v>
      </c>
      <c r="G16" s="81">
        <v>3000</v>
      </c>
      <c r="H16" s="82">
        <f t="shared" si="2"/>
        <v>3406887</v>
      </c>
    </row>
    <row r="17" spans="1:8" x14ac:dyDescent="0.3">
      <c r="A17" s="52">
        <v>16</v>
      </c>
      <c r="B17" s="53">
        <v>502</v>
      </c>
      <c r="C17" s="54" t="s">
        <v>23</v>
      </c>
      <c r="D17" s="54" t="s">
        <v>27</v>
      </c>
      <c r="E17" s="80">
        <v>841.20659999999998</v>
      </c>
      <c r="F17" s="80">
        <f t="shared" si="1"/>
        <v>1135.6289100000001</v>
      </c>
      <c r="G17" s="81">
        <v>3000</v>
      </c>
      <c r="H17" s="82">
        <f t="shared" si="2"/>
        <v>3406887</v>
      </c>
    </row>
    <row r="18" spans="1:8" x14ac:dyDescent="0.3">
      <c r="A18" s="52">
        <v>17</v>
      </c>
      <c r="B18" s="53">
        <v>503</v>
      </c>
      <c r="C18" s="54" t="s">
        <v>23</v>
      </c>
      <c r="D18" s="54" t="s">
        <v>27</v>
      </c>
      <c r="E18" s="80">
        <v>775.76147999999989</v>
      </c>
      <c r="F18" s="80">
        <f t="shared" si="1"/>
        <v>1047.277998</v>
      </c>
      <c r="G18" s="81">
        <v>3000</v>
      </c>
      <c r="H18" s="82">
        <f t="shared" si="2"/>
        <v>3141834</v>
      </c>
    </row>
    <row r="19" spans="1:8" x14ac:dyDescent="0.3">
      <c r="A19" s="52">
        <v>18</v>
      </c>
      <c r="B19" s="53">
        <v>506</v>
      </c>
      <c r="C19" s="54" t="s">
        <v>23</v>
      </c>
      <c r="D19" s="54" t="s">
        <v>27</v>
      </c>
      <c r="E19" s="80">
        <v>775.76147999999989</v>
      </c>
      <c r="F19" s="80">
        <f t="shared" si="1"/>
        <v>1047.277998</v>
      </c>
      <c r="G19" s="81">
        <v>3000</v>
      </c>
      <c r="H19" s="82">
        <f t="shared" si="2"/>
        <v>3141834</v>
      </c>
    </row>
    <row r="20" spans="1:8" x14ac:dyDescent="0.3">
      <c r="A20" s="52">
        <v>19</v>
      </c>
      <c r="B20" s="53">
        <v>507</v>
      </c>
      <c r="C20" s="54" t="s">
        <v>23</v>
      </c>
      <c r="D20" s="54" t="s">
        <v>27</v>
      </c>
      <c r="E20" s="80">
        <v>841.20659999999998</v>
      </c>
      <c r="F20" s="80">
        <f t="shared" si="1"/>
        <v>1135.6289100000001</v>
      </c>
      <c r="G20" s="81">
        <v>3000</v>
      </c>
      <c r="H20" s="82">
        <f t="shared" si="2"/>
        <v>3406887</v>
      </c>
    </row>
    <row r="21" spans="1:8" x14ac:dyDescent="0.3">
      <c r="A21" s="52">
        <v>20</v>
      </c>
      <c r="B21" s="53">
        <v>602</v>
      </c>
      <c r="C21" s="54" t="s">
        <v>23</v>
      </c>
      <c r="D21" s="54" t="s">
        <v>27</v>
      </c>
      <c r="E21" s="80">
        <v>817.31052</v>
      </c>
      <c r="F21" s="80">
        <f t="shared" si="1"/>
        <v>1103.3692020000001</v>
      </c>
      <c r="G21" s="81">
        <v>3000</v>
      </c>
      <c r="H21" s="82">
        <f t="shared" si="2"/>
        <v>3310108</v>
      </c>
    </row>
    <row r="22" spans="1:8" x14ac:dyDescent="0.3">
      <c r="A22" s="52">
        <v>21</v>
      </c>
      <c r="B22" s="53">
        <v>603</v>
      </c>
      <c r="C22" s="54" t="s">
        <v>23</v>
      </c>
      <c r="D22" s="54" t="s">
        <v>27</v>
      </c>
      <c r="E22" s="80">
        <v>754.44875999999999</v>
      </c>
      <c r="F22" s="80">
        <f t="shared" si="1"/>
        <v>1018.5058260000001</v>
      </c>
      <c r="G22" s="81">
        <v>3000</v>
      </c>
      <c r="H22" s="82">
        <f t="shared" si="2"/>
        <v>3055517</v>
      </c>
    </row>
    <row r="23" spans="1:8" x14ac:dyDescent="0.3">
      <c r="A23" s="52">
        <v>22</v>
      </c>
      <c r="B23" s="53">
        <v>607</v>
      </c>
      <c r="C23" s="54" t="s">
        <v>23</v>
      </c>
      <c r="D23" s="54" t="s">
        <v>27</v>
      </c>
      <c r="E23" s="80">
        <v>817.31052</v>
      </c>
      <c r="F23" s="80">
        <f t="shared" si="1"/>
        <v>1103.3692020000001</v>
      </c>
      <c r="G23" s="81">
        <v>3000</v>
      </c>
      <c r="H23" s="82">
        <f t="shared" si="2"/>
        <v>3310108</v>
      </c>
    </row>
    <row r="24" spans="1:8" x14ac:dyDescent="0.3">
      <c r="A24" s="52">
        <v>23</v>
      </c>
      <c r="B24" s="53">
        <v>702</v>
      </c>
      <c r="C24" s="54" t="s">
        <v>23</v>
      </c>
      <c r="D24" s="54" t="s">
        <v>27</v>
      </c>
      <c r="E24" s="80">
        <v>841.20659999999998</v>
      </c>
      <c r="F24" s="80">
        <f t="shared" si="1"/>
        <v>1135.6289100000001</v>
      </c>
      <c r="G24" s="81">
        <v>3000</v>
      </c>
      <c r="H24" s="82">
        <f t="shared" si="2"/>
        <v>3406887</v>
      </c>
    </row>
    <row r="25" spans="1:8" x14ac:dyDescent="0.3">
      <c r="A25" s="52">
        <v>24</v>
      </c>
      <c r="B25" s="53">
        <v>703</v>
      </c>
      <c r="C25" s="54" t="s">
        <v>23</v>
      </c>
      <c r="D25" s="54" t="s">
        <v>27</v>
      </c>
      <c r="E25" s="80">
        <v>775.76147999999989</v>
      </c>
      <c r="F25" s="80">
        <f t="shared" si="1"/>
        <v>1047.277998</v>
      </c>
      <c r="G25" s="81">
        <v>3000</v>
      </c>
      <c r="H25" s="82">
        <f t="shared" si="2"/>
        <v>3141834</v>
      </c>
    </row>
    <row r="26" spans="1:8" x14ac:dyDescent="0.3">
      <c r="A26" s="52">
        <v>25</v>
      </c>
      <c r="B26" s="53">
        <v>706</v>
      </c>
      <c r="C26" s="54" t="s">
        <v>23</v>
      </c>
      <c r="D26" s="54" t="s">
        <v>27</v>
      </c>
      <c r="E26" s="80">
        <v>775.76147999999989</v>
      </c>
      <c r="F26" s="80">
        <f t="shared" si="1"/>
        <v>1047.277998</v>
      </c>
      <c r="G26" s="81">
        <v>3000</v>
      </c>
      <c r="H26" s="82">
        <f t="shared" si="2"/>
        <v>3141834</v>
      </c>
    </row>
    <row r="27" spans="1:8" x14ac:dyDescent="0.3">
      <c r="A27" s="52">
        <v>26</v>
      </c>
      <c r="B27" s="53">
        <v>802</v>
      </c>
      <c r="C27" s="54" t="s">
        <v>23</v>
      </c>
      <c r="D27" s="54" t="s">
        <v>27</v>
      </c>
      <c r="E27" s="80">
        <v>817.31052</v>
      </c>
      <c r="F27" s="80">
        <f t="shared" si="1"/>
        <v>1103.3692020000001</v>
      </c>
      <c r="G27" s="81">
        <v>3000</v>
      </c>
      <c r="H27" s="82">
        <f t="shared" si="2"/>
        <v>3310108</v>
      </c>
    </row>
    <row r="28" spans="1:8" x14ac:dyDescent="0.3">
      <c r="A28" s="52">
        <v>27</v>
      </c>
      <c r="B28" s="53">
        <v>803</v>
      </c>
      <c r="C28" s="54" t="s">
        <v>23</v>
      </c>
      <c r="D28" s="54" t="s">
        <v>27</v>
      </c>
      <c r="E28" s="80">
        <v>754.44875999999999</v>
      </c>
      <c r="F28" s="80">
        <f t="shared" si="1"/>
        <v>1018.5058260000001</v>
      </c>
      <c r="G28" s="81">
        <v>3000</v>
      </c>
      <c r="H28" s="82">
        <f t="shared" si="2"/>
        <v>3055517</v>
      </c>
    </row>
    <row r="29" spans="1:8" x14ac:dyDescent="0.3">
      <c r="A29" s="52">
        <v>28</v>
      </c>
      <c r="B29" s="53">
        <v>804</v>
      </c>
      <c r="C29" s="54" t="s">
        <v>23</v>
      </c>
      <c r="D29" s="54" t="s">
        <v>27</v>
      </c>
      <c r="E29" s="80">
        <v>754.44875999999999</v>
      </c>
      <c r="F29" s="80">
        <f t="shared" si="1"/>
        <v>1018.5058260000001</v>
      </c>
      <c r="G29" s="81">
        <v>3000</v>
      </c>
      <c r="H29" s="82">
        <f t="shared" si="2"/>
        <v>3055517</v>
      </c>
    </row>
    <row r="30" spans="1:8" x14ac:dyDescent="0.3">
      <c r="A30" s="52">
        <v>29</v>
      </c>
      <c r="B30" s="53">
        <v>806</v>
      </c>
      <c r="C30" s="54" t="s">
        <v>23</v>
      </c>
      <c r="D30" s="54" t="s">
        <v>27</v>
      </c>
      <c r="E30" s="80">
        <v>754.44875999999999</v>
      </c>
      <c r="F30" s="80">
        <f t="shared" si="1"/>
        <v>1018.5058260000001</v>
      </c>
      <c r="G30" s="81">
        <v>3000</v>
      </c>
      <c r="H30" s="82">
        <f t="shared" si="2"/>
        <v>3055517</v>
      </c>
    </row>
    <row r="31" spans="1:8" x14ac:dyDescent="0.3">
      <c r="A31" s="52">
        <v>30</v>
      </c>
      <c r="B31" s="53">
        <v>902</v>
      </c>
      <c r="C31" s="54" t="s">
        <v>23</v>
      </c>
      <c r="D31" s="54" t="s">
        <v>27</v>
      </c>
      <c r="E31" s="80">
        <v>841.20659999999998</v>
      </c>
      <c r="F31" s="80">
        <f t="shared" si="1"/>
        <v>1135.6289100000001</v>
      </c>
      <c r="G31" s="81">
        <v>3000</v>
      </c>
      <c r="H31" s="82">
        <f t="shared" si="2"/>
        <v>3406887</v>
      </c>
    </row>
    <row r="32" spans="1:8" x14ac:dyDescent="0.3">
      <c r="A32" s="52">
        <v>31</v>
      </c>
      <c r="B32" s="53">
        <v>903</v>
      </c>
      <c r="C32" s="54" t="s">
        <v>23</v>
      </c>
      <c r="D32" s="54" t="s">
        <v>27</v>
      </c>
      <c r="E32" s="80">
        <v>775.76147999999989</v>
      </c>
      <c r="F32" s="80">
        <f t="shared" si="1"/>
        <v>1047.277998</v>
      </c>
      <c r="G32" s="81">
        <v>3000</v>
      </c>
      <c r="H32" s="82">
        <f t="shared" si="2"/>
        <v>3141834</v>
      </c>
    </row>
    <row r="33" spans="1:8" x14ac:dyDescent="0.3">
      <c r="A33" s="52">
        <v>32</v>
      </c>
      <c r="B33" s="53">
        <v>904</v>
      </c>
      <c r="C33" s="54" t="s">
        <v>23</v>
      </c>
      <c r="D33" s="54" t="s">
        <v>27</v>
      </c>
      <c r="E33" s="80">
        <v>775.76147999999989</v>
      </c>
      <c r="F33" s="80">
        <f t="shared" si="1"/>
        <v>1047.277998</v>
      </c>
      <c r="G33" s="81">
        <v>3000</v>
      </c>
      <c r="H33" s="82">
        <f t="shared" si="2"/>
        <v>3141834</v>
      </c>
    </row>
    <row r="34" spans="1:8" x14ac:dyDescent="0.3">
      <c r="A34" s="52">
        <v>33</v>
      </c>
      <c r="B34" s="53">
        <v>905</v>
      </c>
      <c r="C34" s="54" t="s">
        <v>23</v>
      </c>
      <c r="D34" s="54" t="s">
        <v>27</v>
      </c>
      <c r="E34" s="80">
        <v>775.76147999999989</v>
      </c>
      <c r="F34" s="80">
        <f t="shared" si="1"/>
        <v>1047.277998</v>
      </c>
      <c r="G34" s="81">
        <v>3000</v>
      </c>
      <c r="H34" s="82">
        <f t="shared" si="2"/>
        <v>3141834</v>
      </c>
    </row>
    <row r="35" spans="1:8" x14ac:dyDescent="0.3">
      <c r="A35" s="52">
        <v>34</v>
      </c>
      <c r="B35" s="53">
        <v>906</v>
      </c>
      <c r="C35" s="54" t="s">
        <v>23</v>
      </c>
      <c r="D35" s="54" t="s">
        <v>27</v>
      </c>
      <c r="E35" s="80">
        <v>775.76147999999989</v>
      </c>
      <c r="F35" s="80">
        <f t="shared" si="1"/>
        <v>1047.277998</v>
      </c>
      <c r="G35" s="81">
        <v>3000</v>
      </c>
      <c r="H35" s="82">
        <f t="shared" si="2"/>
        <v>3141834</v>
      </c>
    </row>
    <row r="36" spans="1:8" x14ac:dyDescent="0.3">
      <c r="A36" s="52">
        <v>35</v>
      </c>
      <c r="B36" s="53">
        <v>907</v>
      </c>
      <c r="C36" s="54" t="s">
        <v>23</v>
      </c>
      <c r="D36" s="54" t="s">
        <v>27</v>
      </c>
      <c r="E36" s="80">
        <v>841.20659999999998</v>
      </c>
      <c r="F36" s="80">
        <f t="shared" si="1"/>
        <v>1135.6289100000001</v>
      </c>
      <c r="G36" s="81">
        <v>3000</v>
      </c>
      <c r="H36" s="82">
        <f t="shared" si="2"/>
        <v>3406887</v>
      </c>
    </row>
    <row r="37" spans="1:8" x14ac:dyDescent="0.3">
      <c r="A37" s="52">
        <v>36</v>
      </c>
      <c r="B37" s="53">
        <v>908</v>
      </c>
      <c r="C37" s="54" t="s">
        <v>23</v>
      </c>
      <c r="D37" s="54" t="s">
        <v>27</v>
      </c>
      <c r="E37" s="80">
        <v>841.20659999999998</v>
      </c>
      <c r="F37" s="80">
        <f t="shared" si="1"/>
        <v>1135.6289100000001</v>
      </c>
      <c r="G37" s="81">
        <v>3000</v>
      </c>
      <c r="H37" s="82">
        <f t="shared" si="2"/>
        <v>3406887</v>
      </c>
    </row>
    <row r="38" spans="1:8" x14ac:dyDescent="0.3">
      <c r="A38" s="52">
        <v>37</v>
      </c>
      <c r="B38" s="53">
        <v>1001</v>
      </c>
      <c r="C38" s="54" t="s">
        <v>23</v>
      </c>
      <c r="D38" s="54" t="s">
        <v>27</v>
      </c>
      <c r="E38" s="80">
        <v>817.31052</v>
      </c>
      <c r="F38" s="80">
        <f t="shared" si="1"/>
        <v>1103.3692020000001</v>
      </c>
      <c r="G38" s="81">
        <v>3000</v>
      </c>
      <c r="H38" s="82">
        <f t="shared" si="2"/>
        <v>3310108</v>
      </c>
    </row>
    <row r="39" spans="1:8" x14ac:dyDescent="0.3">
      <c r="A39" s="52">
        <v>38</v>
      </c>
      <c r="B39" s="53">
        <v>1002</v>
      </c>
      <c r="C39" s="54" t="s">
        <v>23</v>
      </c>
      <c r="D39" s="54" t="s">
        <v>27</v>
      </c>
      <c r="E39" s="80">
        <v>817.31052</v>
      </c>
      <c r="F39" s="80">
        <f t="shared" si="1"/>
        <v>1103.3692020000001</v>
      </c>
      <c r="G39" s="81">
        <v>3000</v>
      </c>
      <c r="H39" s="82">
        <f t="shared" si="2"/>
        <v>3310108</v>
      </c>
    </row>
    <row r="40" spans="1:8" x14ac:dyDescent="0.3">
      <c r="A40" s="52">
        <v>39</v>
      </c>
      <c r="B40" s="53">
        <v>1003</v>
      </c>
      <c r="C40" s="54" t="s">
        <v>23</v>
      </c>
      <c r="D40" s="54" t="s">
        <v>27</v>
      </c>
      <c r="E40" s="80">
        <v>754.44875999999999</v>
      </c>
      <c r="F40" s="80">
        <f t="shared" si="1"/>
        <v>1018.5058260000001</v>
      </c>
      <c r="G40" s="81">
        <v>3000</v>
      </c>
      <c r="H40" s="82">
        <f t="shared" si="2"/>
        <v>3055517</v>
      </c>
    </row>
    <row r="41" spans="1:8" x14ac:dyDescent="0.3">
      <c r="A41" s="52">
        <v>40</v>
      </c>
      <c r="B41" s="53">
        <v>1004</v>
      </c>
      <c r="C41" s="54" t="s">
        <v>23</v>
      </c>
      <c r="D41" s="54" t="s">
        <v>27</v>
      </c>
      <c r="E41" s="80">
        <v>754.44875999999999</v>
      </c>
      <c r="F41" s="80">
        <f t="shared" si="1"/>
        <v>1018.5058260000001</v>
      </c>
      <c r="G41" s="81">
        <v>3000</v>
      </c>
      <c r="H41" s="82">
        <f t="shared" si="2"/>
        <v>3055517</v>
      </c>
    </row>
    <row r="42" spans="1:8" x14ac:dyDescent="0.3">
      <c r="A42" s="52">
        <v>41</v>
      </c>
      <c r="B42" s="53">
        <v>1006</v>
      </c>
      <c r="C42" s="54" t="s">
        <v>23</v>
      </c>
      <c r="D42" s="54" t="s">
        <v>27</v>
      </c>
      <c r="E42" s="80">
        <v>754.44875999999999</v>
      </c>
      <c r="F42" s="80">
        <f t="shared" si="1"/>
        <v>1018.5058260000001</v>
      </c>
      <c r="G42" s="81">
        <v>3000</v>
      </c>
      <c r="H42" s="82">
        <f t="shared" si="2"/>
        <v>3055517</v>
      </c>
    </row>
    <row r="43" spans="1:8" x14ac:dyDescent="0.3">
      <c r="A43" s="52">
        <v>42</v>
      </c>
      <c r="B43" s="53">
        <v>1102</v>
      </c>
      <c r="C43" s="54" t="s">
        <v>23</v>
      </c>
      <c r="D43" s="54" t="s">
        <v>27</v>
      </c>
      <c r="E43" s="80">
        <v>841.20659999999998</v>
      </c>
      <c r="F43" s="80">
        <f t="shared" si="1"/>
        <v>1135.6289100000001</v>
      </c>
      <c r="G43" s="81">
        <v>3000</v>
      </c>
      <c r="H43" s="82">
        <f t="shared" si="2"/>
        <v>3406887</v>
      </c>
    </row>
    <row r="44" spans="1:8" x14ac:dyDescent="0.3">
      <c r="A44" s="52">
        <v>43</v>
      </c>
      <c r="B44" s="53">
        <v>1103</v>
      </c>
      <c r="C44" s="54" t="s">
        <v>23</v>
      </c>
      <c r="D44" s="54" t="s">
        <v>27</v>
      </c>
      <c r="E44" s="80">
        <v>775.76147999999989</v>
      </c>
      <c r="F44" s="80">
        <f t="shared" si="1"/>
        <v>1047.277998</v>
      </c>
      <c r="G44" s="81">
        <v>3000</v>
      </c>
      <c r="H44" s="82">
        <f t="shared" si="2"/>
        <v>3141834</v>
      </c>
    </row>
    <row r="45" spans="1:8" x14ac:dyDescent="0.3">
      <c r="A45" s="52">
        <v>44</v>
      </c>
      <c r="B45" s="53">
        <v>1104</v>
      </c>
      <c r="C45" s="54" t="s">
        <v>23</v>
      </c>
      <c r="D45" s="54" t="s">
        <v>27</v>
      </c>
      <c r="E45" s="80">
        <v>775.76147999999989</v>
      </c>
      <c r="F45" s="80">
        <f t="shared" si="1"/>
        <v>1047.277998</v>
      </c>
      <c r="G45" s="81">
        <v>3000</v>
      </c>
      <c r="H45" s="82">
        <f t="shared" si="2"/>
        <v>3141834</v>
      </c>
    </row>
    <row r="46" spans="1:8" x14ac:dyDescent="0.3">
      <c r="A46" s="52">
        <v>45</v>
      </c>
      <c r="B46" s="53">
        <v>1105</v>
      </c>
      <c r="C46" s="54" t="s">
        <v>23</v>
      </c>
      <c r="D46" s="54" t="s">
        <v>27</v>
      </c>
      <c r="E46" s="80">
        <v>775.76147999999989</v>
      </c>
      <c r="F46" s="80">
        <f t="shared" si="1"/>
        <v>1047.277998</v>
      </c>
      <c r="G46" s="81">
        <v>3000</v>
      </c>
      <c r="H46" s="82">
        <f t="shared" si="2"/>
        <v>3141834</v>
      </c>
    </row>
    <row r="47" spans="1:8" x14ac:dyDescent="0.3">
      <c r="A47" s="52">
        <v>46</v>
      </c>
      <c r="B47" s="53">
        <v>1106</v>
      </c>
      <c r="C47" s="54" t="s">
        <v>23</v>
      </c>
      <c r="D47" s="54" t="s">
        <v>27</v>
      </c>
      <c r="E47" s="80">
        <v>775.76147999999989</v>
      </c>
      <c r="F47" s="80">
        <f t="shared" si="1"/>
        <v>1047.277998</v>
      </c>
      <c r="G47" s="81">
        <v>3000</v>
      </c>
      <c r="H47" s="82">
        <f t="shared" si="2"/>
        <v>3141834</v>
      </c>
    </row>
    <row r="48" spans="1:8" x14ac:dyDescent="0.3">
      <c r="A48" s="52">
        <v>47</v>
      </c>
      <c r="B48" s="53">
        <v>1107</v>
      </c>
      <c r="C48" s="54" t="s">
        <v>23</v>
      </c>
      <c r="D48" s="54" t="s">
        <v>27</v>
      </c>
      <c r="E48" s="80">
        <v>841.20659999999998</v>
      </c>
      <c r="F48" s="80">
        <f t="shared" si="1"/>
        <v>1135.6289100000001</v>
      </c>
      <c r="G48" s="81">
        <v>3000</v>
      </c>
      <c r="H48" s="82">
        <f t="shared" si="2"/>
        <v>3406887</v>
      </c>
    </row>
    <row r="49" spans="1:8" x14ac:dyDescent="0.3">
      <c r="A49" s="52">
        <v>48</v>
      </c>
      <c r="B49" s="53">
        <v>1201</v>
      </c>
      <c r="C49" s="54" t="s">
        <v>23</v>
      </c>
      <c r="D49" s="54" t="s">
        <v>27</v>
      </c>
      <c r="E49" s="80">
        <v>817.31052</v>
      </c>
      <c r="F49" s="80">
        <f t="shared" si="1"/>
        <v>1103.3692020000001</v>
      </c>
      <c r="G49" s="81">
        <v>3000</v>
      </c>
      <c r="H49" s="82">
        <f t="shared" si="2"/>
        <v>3310108</v>
      </c>
    </row>
    <row r="50" spans="1:8" x14ac:dyDescent="0.3">
      <c r="A50" s="52">
        <v>49</v>
      </c>
      <c r="B50" s="53">
        <v>1202</v>
      </c>
      <c r="C50" s="54" t="s">
        <v>23</v>
      </c>
      <c r="D50" s="54" t="s">
        <v>27</v>
      </c>
      <c r="E50" s="80">
        <v>817.31052</v>
      </c>
      <c r="F50" s="80">
        <f t="shared" si="1"/>
        <v>1103.3692020000001</v>
      </c>
      <c r="G50" s="81">
        <v>3000</v>
      </c>
      <c r="H50" s="82">
        <f t="shared" si="2"/>
        <v>3310108</v>
      </c>
    </row>
    <row r="51" spans="1:8" x14ac:dyDescent="0.3">
      <c r="A51" s="52">
        <v>50</v>
      </c>
      <c r="B51" s="53">
        <v>1203</v>
      </c>
      <c r="C51" s="54" t="s">
        <v>23</v>
      </c>
      <c r="D51" s="54" t="s">
        <v>27</v>
      </c>
      <c r="E51" s="80">
        <v>754.44875999999999</v>
      </c>
      <c r="F51" s="80">
        <f t="shared" si="1"/>
        <v>1018.5058260000001</v>
      </c>
      <c r="G51" s="81">
        <v>3000</v>
      </c>
      <c r="H51" s="82">
        <f t="shared" si="2"/>
        <v>3055517</v>
      </c>
    </row>
    <row r="52" spans="1:8" x14ac:dyDescent="0.3">
      <c r="A52" s="52">
        <v>51</v>
      </c>
      <c r="B52" s="53">
        <v>1204</v>
      </c>
      <c r="C52" s="54" t="s">
        <v>23</v>
      </c>
      <c r="D52" s="54" t="s">
        <v>27</v>
      </c>
      <c r="E52" s="80">
        <v>754.44875999999999</v>
      </c>
      <c r="F52" s="80">
        <f t="shared" si="1"/>
        <v>1018.5058260000001</v>
      </c>
      <c r="G52" s="81">
        <v>3000</v>
      </c>
      <c r="H52" s="82">
        <f t="shared" si="2"/>
        <v>3055517</v>
      </c>
    </row>
    <row r="53" spans="1:8" x14ac:dyDescent="0.3">
      <c r="A53" s="52">
        <v>52</v>
      </c>
      <c r="B53" s="53">
        <v>1206</v>
      </c>
      <c r="C53" s="54" t="s">
        <v>23</v>
      </c>
      <c r="D53" s="54" t="s">
        <v>27</v>
      </c>
      <c r="E53" s="80">
        <v>754.44875999999999</v>
      </c>
      <c r="F53" s="80">
        <f t="shared" si="1"/>
        <v>1018.5058260000001</v>
      </c>
      <c r="G53" s="81">
        <v>3000</v>
      </c>
      <c r="H53" s="82">
        <f t="shared" si="2"/>
        <v>3055517</v>
      </c>
    </row>
    <row r="54" spans="1:8" x14ac:dyDescent="0.3">
      <c r="A54" s="52">
        <v>53</v>
      </c>
      <c r="B54" s="53">
        <v>1207</v>
      </c>
      <c r="C54" s="54" t="s">
        <v>23</v>
      </c>
      <c r="D54" s="54" t="s">
        <v>27</v>
      </c>
      <c r="E54" s="80">
        <v>817.31052</v>
      </c>
      <c r="F54" s="80">
        <f t="shared" si="1"/>
        <v>1103.3692020000001</v>
      </c>
      <c r="G54" s="81">
        <v>3000</v>
      </c>
      <c r="H54" s="82">
        <f t="shared" si="2"/>
        <v>3310108</v>
      </c>
    </row>
    <row r="55" spans="1:8" x14ac:dyDescent="0.3">
      <c r="A55" s="62" t="s">
        <v>71</v>
      </c>
      <c r="B55" s="62"/>
      <c r="C55" s="62"/>
      <c r="D55" s="62"/>
      <c r="E55" s="84">
        <f>SUM(E2:E54)</f>
        <v>44357.152319999994</v>
      </c>
      <c r="F55" s="84">
        <f t="shared" ref="F55:H55" si="3">SUM(F2:F54)</f>
        <v>59882.155632000002</v>
      </c>
      <c r="G55" s="84"/>
      <c r="H55" s="84">
        <f t="shared" si="3"/>
        <v>179646468</v>
      </c>
    </row>
  </sheetData>
  <mergeCells count="1">
    <mergeCell ref="A55:D5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96C0A-FE52-4BE4-8289-AAECB32A996E}">
  <dimension ref="A1:H14"/>
  <sheetViews>
    <sheetView workbookViewId="0">
      <selection sqref="A1:H14"/>
    </sheetView>
  </sheetViews>
  <sheetFormatPr defaultRowHeight="16.5" x14ac:dyDescent="0.3"/>
  <cols>
    <col min="1" max="1" width="5" style="58" customWidth="1"/>
    <col min="2" max="2" width="8.42578125" style="58" bestFit="1" customWidth="1"/>
    <col min="3" max="3" width="6.5703125" style="58" bestFit="1" customWidth="1"/>
    <col min="4" max="4" width="11.7109375" style="58" bestFit="1" customWidth="1"/>
    <col min="5" max="5" width="12.28515625" style="85" bestFit="1" customWidth="1"/>
    <col min="6" max="6" width="13.7109375" style="85" bestFit="1" customWidth="1"/>
    <col min="7" max="7" width="11.28515625" style="85" customWidth="1"/>
    <col min="8" max="8" width="14.28515625" style="85" bestFit="1" customWidth="1"/>
    <col min="9" max="16384" width="9.140625" style="58"/>
  </cols>
  <sheetData>
    <row r="1" spans="1:8" ht="66.75" thickBot="1" x14ac:dyDescent="0.35">
      <c r="A1" s="50" t="s">
        <v>0</v>
      </c>
      <c r="B1" s="51" t="s">
        <v>5</v>
      </c>
      <c r="C1" s="51" t="s">
        <v>115</v>
      </c>
      <c r="D1" s="51" t="s">
        <v>76</v>
      </c>
      <c r="E1" s="77" t="s">
        <v>78</v>
      </c>
      <c r="F1" s="78" t="s">
        <v>77</v>
      </c>
      <c r="G1" s="79" t="s">
        <v>119</v>
      </c>
      <c r="H1" s="86" t="s">
        <v>118</v>
      </c>
    </row>
    <row r="2" spans="1:8" x14ac:dyDescent="0.3">
      <c r="A2" s="52">
        <v>1</v>
      </c>
      <c r="B2" s="53" t="s">
        <v>34</v>
      </c>
      <c r="C2" s="54" t="s">
        <v>24</v>
      </c>
      <c r="D2" s="54" t="s">
        <v>35</v>
      </c>
      <c r="E2" s="80">
        <v>1483.4944799999998</v>
      </c>
      <c r="F2" s="80">
        <f>E2*1.35</f>
        <v>2002.7175479999999</v>
      </c>
      <c r="G2" s="81">
        <v>3500</v>
      </c>
      <c r="H2" s="82">
        <f t="shared" ref="H2" si="0">ROUND(F2*G2,0)</f>
        <v>7009511</v>
      </c>
    </row>
    <row r="3" spans="1:8" x14ac:dyDescent="0.3">
      <c r="A3" s="52">
        <v>2</v>
      </c>
      <c r="B3" s="53" t="s">
        <v>36</v>
      </c>
      <c r="C3" s="54" t="s">
        <v>24</v>
      </c>
      <c r="D3" s="54" t="s">
        <v>35</v>
      </c>
      <c r="E3" s="80">
        <v>1483.4944799999998</v>
      </c>
      <c r="F3" s="80">
        <f t="shared" ref="F3:F13" si="1">E3*1.35</f>
        <v>2002.7175479999999</v>
      </c>
      <c r="G3" s="81">
        <v>3500</v>
      </c>
      <c r="H3" s="82">
        <f t="shared" ref="H3:H13" si="2">ROUND(F3*G3,0)</f>
        <v>7009511</v>
      </c>
    </row>
    <row r="4" spans="1:8" x14ac:dyDescent="0.3">
      <c r="A4" s="52">
        <v>3</v>
      </c>
      <c r="B4" s="53" t="s">
        <v>37</v>
      </c>
      <c r="C4" s="54" t="s">
        <v>24</v>
      </c>
      <c r="D4" s="54" t="s">
        <v>35</v>
      </c>
      <c r="E4" s="80">
        <v>1483.4944799999998</v>
      </c>
      <c r="F4" s="80">
        <f t="shared" si="1"/>
        <v>2002.7175479999999</v>
      </c>
      <c r="G4" s="81">
        <v>3500</v>
      </c>
      <c r="H4" s="82">
        <f t="shared" si="2"/>
        <v>7009511</v>
      </c>
    </row>
    <row r="5" spans="1:8" x14ac:dyDescent="0.3">
      <c r="A5" s="52">
        <v>4</v>
      </c>
      <c r="B5" s="53" t="s">
        <v>38</v>
      </c>
      <c r="C5" s="54" t="s">
        <v>24</v>
      </c>
      <c r="D5" s="54" t="s">
        <v>35</v>
      </c>
      <c r="E5" s="80">
        <v>1483.4944799999998</v>
      </c>
      <c r="F5" s="80">
        <f t="shared" si="1"/>
        <v>2002.7175479999999</v>
      </c>
      <c r="G5" s="81">
        <v>3500</v>
      </c>
      <c r="H5" s="82">
        <f t="shared" si="2"/>
        <v>7009511</v>
      </c>
    </row>
    <row r="6" spans="1:8" x14ac:dyDescent="0.3">
      <c r="A6" s="52">
        <v>5</v>
      </c>
      <c r="B6" s="53" t="s">
        <v>39</v>
      </c>
      <c r="C6" s="54" t="s">
        <v>24</v>
      </c>
      <c r="D6" s="54" t="s">
        <v>35</v>
      </c>
      <c r="E6" s="80">
        <v>1483.4944799999998</v>
      </c>
      <c r="F6" s="80">
        <f t="shared" si="1"/>
        <v>2002.7175479999999</v>
      </c>
      <c r="G6" s="81">
        <v>3500</v>
      </c>
      <c r="H6" s="82">
        <f t="shared" si="2"/>
        <v>7009511</v>
      </c>
    </row>
    <row r="7" spans="1:8" x14ac:dyDescent="0.3">
      <c r="A7" s="52">
        <v>6</v>
      </c>
      <c r="B7" s="53" t="s">
        <v>40</v>
      </c>
      <c r="C7" s="54" t="s">
        <v>24</v>
      </c>
      <c r="D7" s="54" t="s">
        <v>35</v>
      </c>
      <c r="E7" s="80">
        <v>1483.4944799999998</v>
      </c>
      <c r="F7" s="80">
        <f t="shared" si="1"/>
        <v>2002.7175479999999</v>
      </c>
      <c r="G7" s="81">
        <v>3500</v>
      </c>
      <c r="H7" s="82">
        <f t="shared" si="2"/>
        <v>7009511</v>
      </c>
    </row>
    <row r="8" spans="1:8" x14ac:dyDescent="0.3">
      <c r="A8" s="52">
        <v>7</v>
      </c>
      <c r="B8" s="53" t="s">
        <v>41</v>
      </c>
      <c r="C8" s="54" t="s">
        <v>24</v>
      </c>
      <c r="D8" s="54" t="s">
        <v>35</v>
      </c>
      <c r="E8" s="80">
        <v>1483.4944799999998</v>
      </c>
      <c r="F8" s="80">
        <f t="shared" si="1"/>
        <v>2002.7175479999999</v>
      </c>
      <c r="G8" s="81">
        <v>3500</v>
      </c>
      <c r="H8" s="82">
        <f t="shared" si="2"/>
        <v>7009511</v>
      </c>
    </row>
    <row r="9" spans="1:8" x14ac:dyDescent="0.3">
      <c r="A9" s="52">
        <v>8</v>
      </c>
      <c r="B9" s="53" t="s">
        <v>42</v>
      </c>
      <c r="C9" s="54" t="s">
        <v>24</v>
      </c>
      <c r="D9" s="54" t="s">
        <v>35</v>
      </c>
      <c r="E9" s="80">
        <v>1483.4944799999998</v>
      </c>
      <c r="F9" s="80">
        <f t="shared" si="1"/>
        <v>2002.7175479999999</v>
      </c>
      <c r="G9" s="81">
        <v>3500</v>
      </c>
      <c r="H9" s="82">
        <f t="shared" si="2"/>
        <v>7009511</v>
      </c>
    </row>
    <row r="10" spans="1:8" x14ac:dyDescent="0.3">
      <c r="A10" s="52">
        <v>9</v>
      </c>
      <c r="B10" s="53" t="s">
        <v>43</v>
      </c>
      <c r="C10" s="54" t="s">
        <v>24</v>
      </c>
      <c r="D10" s="54" t="s">
        <v>35</v>
      </c>
      <c r="E10" s="80">
        <v>1483.4944799999998</v>
      </c>
      <c r="F10" s="80">
        <f t="shared" si="1"/>
        <v>2002.7175479999999</v>
      </c>
      <c r="G10" s="81">
        <v>3500</v>
      </c>
      <c r="H10" s="82">
        <f t="shared" si="2"/>
        <v>7009511</v>
      </c>
    </row>
    <row r="11" spans="1:8" x14ac:dyDescent="0.3">
      <c r="A11" s="52">
        <v>10</v>
      </c>
      <c r="B11" s="53" t="s">
        <v>44</v>
      </c>
      <c r="C11" s="54" t="s">
        <v>24</v>
      </c>
      <c r="D11" s="54" t="s">
        <v>35</v>
      </c>
      <c r="E11" s="80">
        <v>1483.4944799999998</v>
      </c>
      <c r="F11" s="80">
        <f t="shared" si="1"/>
        <v>2002.7175479999999</v>
      </c>
      <c r="G11" s="81">
        <v>3500</v>
      </c>
      <c r="H11" s="82">
        <f t="shared" si="2"/>
        <v>7009511</v>
      </c>
    </row>
    <row r="12" spans="1:8" x14ac:dyDescent="0.3">
      <c r="A12" s="52">
        <v>11</v>
      </c>
      <c r="B12" s="53" t="s">
        <v>45</v>
      </c>
      <c r="C12" s="54" t="s">
        <v>24</v>
      </c>
      <c r="D12" s="54" t="s">
        <v>35</v>
      </c>
      <c r="E12" s="80">
        <v>1483.4944799999998</v>
      </c>
      <c r="F12" s="80">
        <f t="shared" si="1"/>
        <v>2002.7175479999999</v>
      </c>
      <c r="G12" s="81">
        <v>3500</v>
      </c>
      <c r="H12" s="82">
        <f t="shared" si="2"/>
        <v>7009511</v>
      </c>
    </row>
    <row r="13" spans="1:8" x14ac:dyDescent="0.3">
      <c r="A13" s="52">
        <v>12</v>
      </c>
      <c r="B13" s="53" t="s">
        <v>46</v>
      </c>
      <c r="C13" s="54" t="s">
        <v>24</v>
      </c>
      <c r="D13" s="54" t="s">
        <v>35</v>
      </c>
      <c r="E13" s="80">
        <v>1483.4944799999998</v>
      </c>
      <c r="F13" s="80">
        <f t="shared" si="1"/>
        <v>2002.7175479999999</v>
      </c>
      <c r="G13" s="81">
        <v>3500</v>
      </c>
      <c r="H13" s="82">
        <f t="shared" si="2"/>
        <v>7009511</v>
      </c>
    </row>
    <row r="14" spans="1:8" x14ac:dyDescent="0.3">
      <c r="A14" s="87" t="s">
        <v>71</v>
      </c>
      <c r="B14" s="88"/>
      <c r="C14" s="88"/>
      <c r="D14" s="89"/>
      <c r="E14" s="84">
        <f>SUM(E2:E13)</f>
        <v>17801.933759999996</v>
      </c>
      <c r="F14" s="84">
        <f t="shared" ref="F14:H14" si="3">SUM(F2:F13)</f>
        <v>24032.610576000003</v>
      </c>
      <c r="G14" s="84"/>
      <c r="H14" s="84">
        <f t="shared" si="3"/>
        <v>84114132</v>
      </c>
    </row>
  </sheetData>
  <mergeCells count="1">
    <mergeCell ref="A14:D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395A7-9447-423C-A675-467C6A4B0C6D}">
  <dimension ref="A1:N65"/>
  <sheetViews>
    <sheetView workbookViewId="0">
      <selection activeCell="J2" sqref="J2:N7"/>
    </sheetView>
  </sheetViews>
  <sheetFormatPr defaultRowHeight="15" x14ac:dyDescent="0.25"/>
  <cols>
    <col min="1" max="1" width="3.28515625" bestFit="1" customWidth="1"/>
    <col min="2" max="2" width="14.42578125" customWidth="1"/>
    <col min="3" max="3" width="14.85546875" style="29" customWidth="1"/>
    <col min="4" max="4" width="10" bestFit="1" customWidth="1"/>
    <col min="5" max="5" width="15.28515625" style="29" bestFit="1" customWidth="1"/>
    <col min="6" max="6" width="12" style="29" customWidth="1"/>
    <col min="7" max="7" width="15.28515625" style="29" bestFit="1" customWidth="1"/>
    <col min="8" max="8" width="15" customWidth="1"/>
    <col min="10" max="10" width="6.85546875" bestFit="1" customWidth="1"/>
    <col min="11" max="11" width="16.42578125" bestFit="1" customWidth="1"/>
    <col min="12" max="12" width="16" customWidth="1"/>
    <col min="13" max="13" width="17.28515625" customWidth="1"/>
    <col min="14" max="14" width="14.28515625" bestFit="1" customWidth="1"/>
  </cols>
  <sheetData>
    <row r="1" spans="1:14" x14ac:dyDescent="0.25">
      <c r="A1" s="47" t="s">
        <v>49</v>
      </c>
      <c r="B1" s="47"/>
      <c r="C1" s="47"/>
      <c r="D1" s="47"/>
      <c r="E1" s="47"/>
      <c r="F1" s="47"/>
      <c r="G1" s="47"/>
      <c r="H1" s="47"/>
      <c r="J1" s="43" t="s">
        <v>96</v>
      </c>
      <c r="K1" s="46"/>
      <c r="L1" s="46"/>
      <c r="M1" s="46"/>
      <c r="N1" s="44"/>
    </row>
    <row r="2" spans="1:14" s="22" customFormat="1" ht="49.5" x14ac:dyDescent="0.25">
      <c r="A2" s="98" t="s">
        <v>50</v>
      </c>
      <c r="B2" s="98" t="s">
        <v>51</v>
      </c>
      <c r="C2" s="99" t="s">
        <v>52</v>
      </c>
      <c r="D2" s="98" t="s">
        <v>53</v>
      </c>
      <c r="E2" s="99" t="s">
        <v>54</v>
      </c>
      <c r="F2" s="99" t="s">
        <v>55</v>
      </c>
      <c r="G2" s="99" t="s">
        <v>91</v>
      </c>
      <c r="H2" s="99" t="s">
        <v>56</v>
      </c>
      <c r="J2" s="20" t="s">
        <v>0</v>
      </c>
      <c r="K2" s="20" t="s">
        <v>97</v>
      </c>
      <c r="L2" s="48"/>
      <c r="M2" s="49"/>
      <c r="N2" s="20" t="s">
        <v>101</v>
      </c>
    </row>
    <row r="3" spans="1:14" ht="16.5" x14ac:dyDescent="0.3">
      <c r="A3" s="61">
        <v>1</v>
      </c>
      <c r="B3" s="61" t="s">
        <v>117</v>
      </c>
      <c r="C3" s="101">
        <v>191.07</v>
      </c>
      <c r="D3" s="101">
        <v>30000</v>
      </c>
      <c r="E3" s="101">
        <f>C3*D3</f>
        <v>5732100</v>
      </c>
      <c r="F3" s="102">
        <v>0</v>
      </c>
      <c r="G3" s="101">
        <f>E3*F3</f>
        <v>0</v>
      </c>
      <c r="H3" s="104">
        <f>E3-G3</f>
        <v>5732100</v>
      </c>
      <c r="J3" s="32">
        <v>1</v>
      </c>
      <c r="K3" s="18" t="s">
        <v>98</v>
      </c>
      <c r="L3" s="48" t="s">
        <v>103</v>
      </c>
      <c r="M3" s="49"/>
      <c r="N3" s="23">
        <f>ROUND(E6*6%,0)</f>
        <v>3110040</v>
      </c>
    </row>
    <row r="4" spans="1:14" ht="16.5" x14ac:dyDescent="0.3">
      <c r="A4" s="61">
        <v>2</v>
      </c>
      <c r="B4" s="61" t="s">
        <v>57</v>
      </c>
      <c r="C4" s="101">
        <v>812.1</v>
      </c>
      <c r="D4" s="101">
        <v>30000</v>
      </c>
      <c r="E4" s="101">
        <f t="shared" ref="E4:E5" si="0">C4*D4</f>
        <v>24363000</v>
      </c>
      <c r="F4" s="102">
        <v>0</v>
      </c>
      <c r="G4" s="101">
        <f t="shared" ref="G4:G5" si="1">E4*F4</f>
        <v>0</v>
      </c>
      <c r="H4" s="104">
        <f t="shared" ref="H4:H5" si="2">E4-G4</f>
        <v>24363000</v>
      </c>
      <c r="J4" s="32">
        <v>2</v>
      </c>
      <c r="K4" s="18" t="s">
        <v>111</v>
      </c>
      <c r="L4" s="48" t="s">
        <v>102</v>
      </c>
      <c r="M4" s="49"/>
      <c r="N4" s="23">
        <f>ROUND(E6*5%,0)</f>
        <v>2591700</v>
      </c>
    </row>
    <row r="5" spans="1:14" ht="16.5" x14ac:dyDescent="0.3">
      <c r="A5" s="61">
        <v>3</v>
      </c>
      <c r="B5" s="61" t="s">
        <v>58</v>
      </c>
      <c r="C5" s="101">
        <v>724.63</v>
      </c>
      <c r="D5" s="101">
        <v>30000</v>
      </c>
      <c r="E5" s="101">
        <f t="shared" si="0"/>
        <v>21738900</v>
      </c>
      <c r="F5" s="102">
        <v>0</v>
      </c>
      <c r="G5" s="101">
        <f t="shared" si="1"/>
        <v>0</v>
      </c>
      <c r="H5" s="104">
        <f t="shared" si="2"/>
        <v>21738900</v>
      </c>
      <c r="J5" s="32">
        <v>3</v>
      </c>
      <c r="K5" s="18" t="s">
        <v>99</v>
      </c>
      <c r="L5" s="48" t="s">
        <v>110</v>
      </c>
      <c r="M5" s="49"/>
      <c r="N5" s="23">
        <f>ROUND(Summary!F6*2%,0)</f>
        <v>1682283</v>
      </c>
    </row>
    <row r="6" spans="1:14" ht="16.5" x14ac:dyDescent="0.3">
      <c r="A6" s="87" t="s">
        <v>47</v>
      </c>
      <c r="B6" s="89"/>
      <c r="C6" s="84">
        <f>SUM(C3:C5)</f>
        <v>1727.8000000000002</v>
      </c>
      <c r="D6" s="64"/>
      <c r="E6" s="84">
        <f>SUM(E3:E5)</f>
        <v>51834000</v>
      </c>
      <c r="F6" s="103">
        <f>G6/E6</f>
        <v>0</v>
      </c>
      <c r="G6" s="84">
        <f>SUM(G3:G5)</f>
        <v>0</v>
      </c>
      <c r="H6" s="105">
        <f>SUM(H3:H5)</f>
        <v>51834000</v>
      </c>
      <c r="J6" s="32">
        <v>4</v>
      </c>
      <c r="K6" s="18" t="s">
        <v>100</v>
      </c>
      <c r="L6" s="48" t="s">
        <v>105</v>
      </c>
      <c r="M6" s="49"/>
      <c r="N6" s="23">
        <f>ROUND(E6*6%,0)</f>
        <v>3110040</v>
      </c>
    </row>
    <row r="7" spans="1:14" x14ac:dyDescent="0.25">
      <c r="J7" s="42" t="s">
        <v>71</v>
      </c>
      <c r="K7" s="42"/>
      <c r="L7" s="42"/>
      <c r="M7" s="42"/>
      <c r="N7" s="26">
        <f>SUM(N3:N6)</f>
        <v>10494063</v>
      </c>
    </row>
    <row r="9" spans="1:14" x14ac:dyDescent="0.25">
      <c r="A9" s="47" t="s">
        <v>59</v>
      </c>
      <c r="B9" s="47"/>
      <c r="C9" s="47"/>
      <c r="D9" s="47"/>
      <c r="E9" s="47"/>
      <c r="F9" s="47"/>
      <c r="G9" s="47"/>
      <c r="H9" s="47"/>
    </row>
    <row r="10" spans="1:14" ht="49.5" x14ac:dyDescent="0.25">
      <c r="A10" s="98" t="s">
        <v>50</v>
      </c>
      <c r="B10" s="98" t="s">
        <v>51</v>
      </c>
      <c r="C10" s="99" t="s">
        <v>52</v>
      </c>
      <c r="D10" s="98" t="s">
        <v>53</v>
      </c>
      <c r="E10" s="99" t="s">
        <v>54</v>
      </c>
      <c r="F10" s="99" t="s">
        <v>55</v>
      </c>
      <c r="G10" s="99" t="s">
        <v>91</v>
      </c>
      <c r="H10" s="99" t="s">
        <v>56</v>
      </c>
      <c r="J10" s="43" t="s">
        <v>96</v>
      </c>
      <c r="K10" s="46"/>
      <c r="L10" s="46"/>
      <c r="M10" s="46"/>
      <c r="N10" s="44"/>
    </row>
    <row r="11" spans="1:14" ht="33" x14ac:dyDescent="0.3">
      <c r="A11" s="61">
        <v>1</v>
      </c>
      <c r="B11" s="100" t="s">
        <v>123</v>
      </c>
      <c r="C11" s="101">
        <v>739.41</v>
      </c>
      <c r="D11" s="101">
        <v>30000</v>
      </c>
      <c r="E11" s="101">
        <f>C11*D11</f>
        <v>22182300</v>
      </c>
      <c r="F11" s="102">
        <v>0.9</v>
      </c>
      <c r="G11" s="101">
        <f>E11*F11</f>
        <v>19964070</v>
      </c>
      <c r="H11" s="101">
        <f>E11-G11</f>
        <v>2218230</v>
      </c>
      <c r="J11" s="20" t="s">
        <v>0</v>
      </c>
      <c r="K11" s="20" t="s">
        <v>97</v>
      </c>
      <c r="L11" s="48"/>
      <c r="M11" s="49"/>
      <c r="N11" s="20" t="s">
        <v>101</v>
      </c>
    </row>
    <row r="12" spans="1:14" ht="16.5" x14ac:dyDescent="0.3">
      <c r="A12" s="61">
        <v>2</v>
      </c>
      <c r="B12" s="61" t="s">
        <v>57</v>
      </c>
      <c r="C12" s="101">
        <v>692.64</v>
      </c>
      <c r="D12" s="101">
        <v>30000</v>
      </c>
      <c r="E12" s="101">
        <f t="shared" ref="E12:E24" si="3">C12*D12</f>
        <v>20779200</v>
      </c>
      <c r="F12" s="102">
        <v>0.9</v>
      </c>
      <c r="G12" s="101">
        <f t="shared" ref="G12:G24" si="4">E12*F12</f>
        <v>18701280</v>
      </c>
      <c r="H12" s="101">
        <f t="shared" ref="H12:H24" si="5">E12-G12</f>
        <v>2077920</v>
      </c>
      <c r="J12" s="32">
        <v>1</v>
      </c>
      <c r="K12" s="18" t="s">
        <v>98</v>
      </c>
      <c r="L12" s="48" t="s">
        <v>103</v>
      </c>
      <c r="M12" s="49"/>
      <c r="N12" s="23">
        <f>ROUND(E25*6%,0)</f>
        <v>17406589</v>
      </c>
    </row>
    <row r="13" spans="1:14" ht="16.5" x14ac:dyDescent="0.3">
      <c r="A13" s="61">
        <v>3</v>
      </c>
      <c r="B13" s="61" t="s">
        <v>58</v>
      </c>
      <c r="C13" s="101">
        <v>739.41</v>
      </c>
      <c r="D13" s="101">
        <v>30000</v>
      </c>
      <c r="E13" s="101">
        <f t="shared" si="3"/>
        <v>22182300</v>
      </c>
      <c r="F13" s="102">
        <v>0.9</v>
      </c>
      <c r="G13" s="101">
        <f t="shared" si="4"/>
        <v>19964070</v>
      </c>
      <c r="H13" s="101">
        <f t="shared" si="5"/>
        <v>2218230</v>
      </c>
      <c r="J13" s="32">
        <v>2</v>
      </c>
      <c r="K13" s="18" t="s">
        <v>111</v>
      </c>
      <c r="L13" s="48" t="s">
        <v>102</v>
      </c>
      <c r="M13" s="49"/>
      <c r="N13" s="23">
        <f>ROUND(E25*5%,0)</f>
        <v>14505491</v>
      </c>
    </row>
    <row r="14" spans="1:14" ht="16.5" x14ac:dyDescent="0.3">
      <c r="A14" s="61">
        <v>4</v>
      </c>
      <c r="B14" s="61" t="s">
        <v>60</v>
      </c>
      <c r="C14" s="101">
        <v>752.18</v>
      </c>
      <c r="D14" s="101">
        <v>30000</v>
      </c>
      <c r="E14" s="101">
        <f t="shared" si="3"/>
        <v>22565400</v>
      </c>
      <c r="F14" s="102">
        <v>0.85</v>
      </c>
      <c r="G14" s="101">
        <f t="shared" si="4"/>
        <v>19180590</v>
      </c>
      <c r="H14" s="101">
        <f t="shared" si="5"/>
        <v>3384810</v>
      </c>
      <c r="J14" s="32">
        <v>3</v>
      </c>
      <c r="K14" s="18" t="s">
        <v>99</v>
      </c>
      <c r="L14" s="48" t="s">
        <v>104</v>
      </c>
      <c r="M14" s="49"/>
      <c r="N14" s="23">
        <f>ROUND(Summary!F5*2%,0)</f>
        <v>6408634</v>
      </c>
    </row>
    <row r="15" spans="1:14" ht="16.5" x14ac:dyDescent="0.3">
      <c r="A15" s="61">
        <v>5</v>
      </c>
      <c r="B15" s="61" t="s">
        <v>61</v>
      </c>
      <c r="C15" s="101">
        <v>739.41</v>
      </c>
      <c r="D15" s="101">
        <v>30000</v>
      </c>
      <c r="E15" s="101">
        <f t="shared" si="3"/>
        <v>22182300</v>
      </c>
      <c r="F15" s="102">
        <v>0.85</v>
      </c>
      <c r="G15" s="101">
        <f t="shared" si="4"/>
        <v>18854955</v>
      </c>
      <c r="H15" s="101">
        <f t="shared" si="5"/>
        <v>3327345</v>
      </c>
      <c r="J15" s="32">
        <v>4</v>
      </c>
      <c r="K15" s="18" t="s">
        <v>100</v>
      </c>
      <c r="L15" s="48" t="s">
        <v>105</v>
      </c>
      <c r="M15" s="49"/>
      <c r="N15" s="23">
        <f>ROUND(E25*6%,0)</f>
        <v>17406589</v>
      </c>
    </row>
    <row r="16" spans="1:14" ht="16.5" x14ac:dyDescent="0.3">
      <c r="A16" s="61">
        <v>6</v>
      </c>
      <c r="B16" s="61" t="s">
        <v>62</v>
      </c>
      <c r="C16" s="101">
        <v>752.18</v>
      </c>
      <c r="D16" s="101">
        <v>30000</v>
      </c>
      <c r="E16" s="101">
        <f t="shared" si="3"/>
        <v>22565400</v>
      </c>
      <c r="F16" s="102">
        <v>0.85</v>
      </c>
      <c r="G16" s="101">
        <f t="shared" si="4"/>
        <v>19180590</v>
      </c>
      <c r="H16" s="101">
        <f t="shared" si="5"/>
        <v>3384810</v>
      </c>
      <c r="J16" s="42" t="s">
        <v>71</v>
      </c>
      <c r="K16" s="42"/>
      <c r="L16" s="42"/>
      <c r="M16" s="42"/>
      <c r="N16" s="26">
        <f>SUM(N12:N15)</f>
        <v>55727303</v>
      </c>
    </row>
    <row r="17" spans="1:14" ht="16.5" x14ac:dyDescent="0.3">
      <c r="A17" s="61">
        <v>7</v>
      </c>
      <c r="B17" s="61" t="s">
        <v>63</v>
      </c>
      <c r="C17" s="101">
        <v>739.41</v>
      </c>
      <c r="D17" s="101">
        <v>30000</v>
      </c>
      <c r="E17" s="101">
        <f t="shared" si="3"/>
        <v>22182300</v>
      </c>
      <c r="F17" s="102">
        <v>0.85</v>
      </c>
      <c r="G17" s="101">
        <f t="shared" si="4"/>
        <v>18854955</v>
      </c>
      <c r="H17" s="101">
        <f t="shared" si="5"/>
        <v>3327345</v>
      </c>
    </row>
    <row r="18" spans="1:14" ht="16.5" x14ac:dyDescent="0.3">
      <c r="A18" s="61">
        <v>8</v>
      </c>
      <c r="B18" s="61" t="s">
        <v>64</v>
      </c>
      <c r="C18" s="101">
        <v>752.18</v>
      </c>
      <c r="D18" s="101">
        <v>30000</v>
      </c>
      <c r="E18" s="101">
        <f t="shared" si="3"/>
        <v>22565400</v>
      </c>
      <c r="F18" s="102">
        <v>0.85</v>
      </c>
      <c r="G18" s="101">
        <f t="shared" si="4"/>
        <v>19180590</v>
      </c>
      <c r="H18" s="101">
        <f t="shared" si="5"/>
        <v>3384810</v>
      </c>
    </row>
    <row r="19" spans="1:14" ht="16.5" x14ac:dyDescent="0.3">
      <c r="A19" s="61">
        <v>9</v>
      </c>
      <c r="B19" s="61" t="s">
        <v>65</v>
      </c>
      <c r="C19" s="101">
        <v>739.41</v>
      </c>
      <c r="D19" s="101">
        <v>30000</v>
      </c>
      <c r="E19" s="101">
        <f t="shared" si="3"/>
        <v>22182300</v>
      </c>
      <c r="F19" s="102">
        <v>0.85</v>
      </c>
      <c r="G19" s="101">
        <f t="shared" si="4"/>
        <v>18854955</v>
      </c>
      <c r="H19" s="101">
        <f t="shared" si="5"/>
        <v>3327345</v>
      </c>
    </row>
    <row r="20" spans="1:14" ht="16.5" x14ac:dyDescent="0.3">
      <c r="A20" s="61">
        <v>10</v>
      </c>
      <c r="B20" s="61" t="s">
        <v>66</v>
      </c>
      <c r="C20" s="101">
        <v>752.18</v>
      </c>
      <c r="D20" s="101">
        <v>30000</v>
      </c>
      <c r="E20" s="101">
        <f t="shared" si="3"/>
        <v>22565400</v>
      </c>
      <c r="F20" s="102">
        <v>0.7</v>
      </c>
      <c r="G20" s="101">
        <f t="shared" si="4"/>
        <v>15795779.999999998</v>
      </c>
      <c r="H20" s="101">
        <f t="shared" si="5"/>
        <v>6769620.0000000019</v>
      </c>
    </row>
    <row r="21" spans="1:14" ht="16.5" x14ac:dyDescent="0.3">
      <c r="A21" s="61">
        <v>11</v>
      </c>
      <c r="B21" s="61" t="s">
        <v>67</v>
      </c>
      <c r="C21" s="101">
        <v>739.41</v>
      </c>
      <c r="D21" s="101">
        <v>30000</v>
      </c>
      <c r="E21" s="101">
        <f t="shared" si="3"/>
        <v>22182300</v>
      </c>
      <c r="F21" s="102">
        <v>0.7</v>
      </c>
      <c r="G21" s="101">
        <f t="shared" si="4"/>
        <v>15527609.999999998</v>
      </c>
      <c r="H21" s="101">
        <f t="shared" si="5"/>
        <v>6654690.0000000019</v>
      </c>
    </row>
    <row r="22" spans="1:14" ht="16.5" x14ac:dyDescent="0.3">
      <c r="A22" s="61">
        <v>12</v>
      </c>
      <c r="B22" s="61" t="s">
        <v>68</v>
      </c>
      <c r="C22" s="101">
        <v>752.18</v>
      </c>
      <c r="D22" s="101">
        <v>30000</v>
      </c>
      <c r="E22" s="101">
        <f t="shared" si="3"/>
        <v>22565400</v>
      </c>
      <c r="F22" s="102">
        <v>0.7</v>
      </c>
      <c r="G22" s="101">
        <f t="shared" si="4"/>
        <v>15795779.999999998</v>
      </c>
      <c r="H22" s="101">
        <f t="shared" si="5"/>
        <v>6769620.0000000019</v>
      </c>
    </row>
    <row r="23" spans="1:14" ht="16.5" x14ac:dyDescent="0.3">
      <c r="A23" s="61">
        <v>13</v>
      </c>
      <c r="B23" s="61" t="s">
        <v>69</v>
      </c>
      <c r="C23" s="101">
        <v>739.41</v>
      </c>
      <c r="D23" s="101">
        <v>30000</v>
      </c>
      <c r="E23" s="101">
        <f t="shared" si="3"/>
        <v>22182300</v>
      </c>
      <c r="F23" s="102">
        <v>0.7</v>
      </c>
      <c r="G23" s="101">
        <f t="shared" si="4"/>
        <v>15527609.999999998</v>
      </c>
      <c r="H23" s="101">
        <f t="shared" si="5"/>
        <v>6654690.0000000019</v>
      </c>
    </row>
    <row r="24" spans="1:14" ht="16.5" x14ac:dyDescent="0.3">
      <c r="A24" s="61">
        <v>14</v>
      </c>
      <c r="B24" s="61" t="s">
        <v>70</v>
      </c>
      <c r="C24" s="101">
        <f>17.79*2.3</f>
        <v>40.916999999999994</v>
      </c>
      <c r="D24" s="101">
        <v>30000</v>
      </c>
      <c r="E24" s="101">
        <f t="shared" si="3"/>
        <v>1227509.9999999998</v>
      </c>
      <c r="F24" s="102">
        <v>0.7</v>
      </c>
      <c r="G24" s="101">
        <f t="shared" si="4"/>
        <v>859256.99999999977</v>
      </c>
      <c r="H24" s="101">
        <f t="shared" si="5"/>
        <v>368253</v>
      </c>
    </row>
    <row r="25" spans="1:14" ht="16.5" x14ac:dyDescent="0.3">
      <c r="A25" s="62" t="s">
        <v>71</v>
      </c>
      <c r="B25" s="62"/>
      <c r="C25" s="84">
        <f>SUM(C11:C24)</f>
        <v>9670.3269999999993</v>
      </c>
      <c r="D25" s="84"/>
      <c r="E25" s="84">
        <f>SUM(E11:E24)</f>
        <v>290109810</v>
      </c>
      <c r="F25" s="103">
        <f>G25/E25</f>
        <v>0.8143195571359686</v>
      </c>
      <c r="G25" s="84">
        <f>SUM(G11:G24)</f>
        <v>236242092</v>
      </c>
      <c r="H25" s="84">
        <f>SUM(H11:H24)</f>
        <v>53867718</v>
      </c>
    </row>
    <row r="28" spans="1:14" x14ac:dyDescent="0.25">
      <c r="A28" s="47" t="s">
        <v>72</v>
      </c>
      <c r="B28" s="47"/>
      <c r="C28" s="47"/>
      <c r="D28" s="47"/>
      <c r="E28" s="47"/>
      <c r="F28" s="47"/>
      <c r="G28" s="47"/>
      <c r="H28" s="47"/>
    </row>
    <row r="29" spans="1:14" ht="45" x14ac:dyDescent="0.25">
      <c r="A29" s="20" t="s">
        <v>50</v>
      </c>
      <c r="B29" s="20" t="s">
        <v>51</v>
      </c>
      <c r="C29" s="21" t="s">
        <v>52</v>
      </c>
      <c r="D29" s="20" t="s">
        <v>53</v>
      </c>
      <c r="E29" s="21" t="s">
        <v>54</v>
      </c>
      <c r="F29" s="21" t="s">
        <v>55</v>
      </c>
      <c r="G29" s="21" t="s">
        <v>91</v>
      </c>
      <c r="H29" s="21" t="s">
        <v>56</v>
      </c>
      <c r="J29" s="43" t="s">
        <v>96</v>
      </c>
      <c r="K29" s="46"/>
      <c r="L29" s="46"/>
      <c r="M29" s="46"/>
      <c r="N29" s="44"/>
    </row>
    <row r="30" spans="1:14" x14ac:dyDescent="0.25">
      <c r="A30" s="18">
        <v>1</v>
      </c>
      <c r="B30" s="18" t="s">
        <v>123</v>
      </c>
      <c r="C30" s="23">
        <v>1137.53</v>
      </c>
      <c r="D30" s="23">
        <v>30000</v>
      </c>
      <c r="E30" s="23">
        <f>C30*D30</f>
        <v>34125900</v>
      </c>
      <c r="F30" s="24">
        <v>0.5</v>
      </c>
      <c r="G30" s="23">
        <f>E30*F30</f>
        <v>17062950</v>
      </c>
      <c r="H30" s="23">
        <f>E30-G30</f>
        <v>17062950</v>
      </c>
      <c r="J30" s="20" t="s">
        <v>0</v>
      </c>
      <c r="K30" s="20" t="s">
        <v>97</v>
      </c>
      <c r="L30" s="48"/>
      <c r="M30" s="49"/>
      <c r="N30" s="20" t="s">
        <v>101</v>
      </c>
    </row>
    <row r="31" spans="1:14" x14ac:dyDescent="0.25">
      <c r="A31" s="18">
        <v>2</v>
      </c>
      <c r="B31" s="18" t="s">
        <v>57</v>
      </c>
      <c r="C31" s="23">
        <v>1032.81</v>
      </c>
      <c r="D31" s="23">
        <v>30000</v>
      </c>
      <c r="E31" s="23">
        <f t="shared" ref="E31:E44" si="6">C31*D31</f>
        <v>30984300</v>
      </c>
      <c r="F31" s="24">
        <v>0.5</v>
      </c>
      <c r="G31" s="23">
        <f t="shared" ref="G31:G44" si="7">E31*F31</f>
        <v>15492150</v>
      </c>
      <c r="H31" s="23">
        <f t="shared" ref="H31:H44" si="8">E31-G31</f>
        <v>15492150</v>
      </c>
      <c r="J31" s="32">
        <v>1</v>
      </c>
      <c r="K31" s="18" t="s">
        <v>98</v>
      </c>
      <c r="L31" s="48" t="s">
        <v>103</v>
      </c>
      <c r="M31" s="49"/>
      <c r="N31" s="23">
        <f>ROUND(E45*6%,0)</f>
        <v>28487023</v>
      </c>
    </row>
    <row r="32" spans="1:14" x14ac:dyDescent="0.25">
      <c r="A32" s="18">
        <v>3</v>
      </c>
      <c r="B32" s="18" t="s">
        <v>58</v>
      </c>
      <c r="C32" s="23">
        <v>1137.53</v>
      </c>
      <c r="D32" s="23">
        <v>30000</v>
      </c>
      <c r="E32" s="23">
        <f t="shared" si="6"/>
        <v>34125900</v>
      </c>
      <c r="F32" s="24">
        <v>0.5</v>
      </c>
      <c r="G32" s="23">
        <f t="shared" si="7"/>
        <v>17062950</v>
      </c>
      <c r="H32" s="23">
        <f t="shared" si="8"/>
        <v>17062950</v>
      </c>
      <c r="J32" s="32">
        <v>2</v>
      </c>
      <c r="K32" s="18" t="s">
        <v>111</v>
      </c>
      <c r="L32" s="48" t="s">
        <v>102</v>
      </c>
      <c r="M32" s="49"/>
      <c r="N32" s="23">
        <f>ROUND(E45*5%,0)</f>
        <v>23739186</v>
      </c>
    </row>
    <row r="33" spans="1:14" x14ac:dyDescent="0.25">
      <c r="A33" s="18">
        <v>4</v>
      </c>
      <c r="B33" s="18" t="s">
        <v>60</v>
      </c>
      <c r="C33" s="23">
        <v>1131.6400000000001</v>
      </c>
      <c r="D33" s="23">
        <v>30000</v>
      </c>
      <c r="E33" s="23">
        <f t="shared" si="6"/>
        <v>33949200</v>
      </c>
      <c r="F33" s="24">
        <v>0.5</v>
      </c>
      <c r="G33" s="23">
        <f t="shared" si="7"/>
        <v>16974600</v>
      </c>
      <c r="H33" s="23">
        <f t="shared" si="8"/>
        <v>16974600</v>
      </c>
      <c r="J33" s="32">
        <v>3</v>
      </c>
      <c r="K33" s="18" t="s">
        <v>99</v>
      </c>
      <c r="L33" s="48" t="s">
        <v>104</v>
      </c>
      <c r="M33" s="49"/>
      <c r="N33" s="23">
        <f>ROUND(Summary!F4*2%,0)</f>
        <v>10993411</v>
      </c>
    </row>
    <row r="34" spans="1:14" x14ac:dyDescent="0.25">
      <c r="A34" s="18">
        <v>5</v>
      </c>
      <c r="B34" s="18" t="s">
        <v>61</v>
      </c>
      <c r="C34" s="23">
        <v>1137.53</v>
      </c>
      <c r="D34" s="23">
        <v>30000</v>
      </c>
      <c r="E34" s="23">
        <f t="shared" si="6"/>
        <v>34125900</v>
      </c>
      <c r="F34" s="24">
        <v>0.5</v>
      </c>
      <c r="G34" s="23">
        <f t="shared" si="7"/>
        <v>17062950</v>
      </c>
      <c r="H34" s="23">
        <f t="shared" si="8"/>
        <v>17062950</v>
      </c>
      <c r="J34" s="32">
        <v>4</v>
      </c>
      <c r="K34" s="18" t="s">
        <v>100</v>
      </c>
      <c r="L34" s="48" t="s">
        <v>105</v>
      </c>
      <c r="M34" s="49"/>
      <c r="N34" s="23">
        <f>ROUND(E45*6%,0)</f>
        <v>28487023</v>
      </c>
    </row>
    <row r="35" spans="1:14" x14ac:dyDescent="0.25">
      <c r="A35" s="18">
        <v>6</v>
      </c>
      <c r="B35" s="18" t="s">
        <v>62</v>
      </c>
      <c r="C35" s="23">
        <v>1131.6400000000001</v>
      </c>
      <c r="D35" s="23">
        <v>30000</v>
      </c>
      <c r="E35" s="23">
        <f t="shared" si="6"/>
        <v>33949200</v>
      </c>
      <c r="F35" s="24">
        <v>0.5</v>
      </c>
      <c r="G35" s="23">
        <f t="shared" si="7"/>
        <v>16974600</v>
      </c>
      <c r="H35" s="23">
        <f t="shared" si="8"/>
        <v>16974600</v>
      </c>
      <c r="J35" s="42" t="s">
        <v>71</v>
      </c>
      <c r="K35" s="42"/>
      <c r="L35" s="42"/>
      <c r="M35" s="42"/>
      <c r="N35" s="26">
        <f>SUM(N31:N34)</f>
        <v>91706643</v>
      </c>
    </row>
    <row r="36" spans="1:14" x14ac:dyDescent="0.25">
      <c r="A36" s="18">
        <v>7</v>
      </c>
      <c r="B36" s="18" t="s">
        <v>63</v>
      </c>
      <c r="C36" s="23">
        <v>1137.53</v>
      </c>
      <c r="D36" s="23">
        <v>30000</v>
      </c>
      <c r="E36" s="23">
        <f t="shared" si="6"/>
        <v>34125900</v>
      </c>
      <c r="F36" s="24">
        <v>0</v>
      </c>
      <c r="G36" s="23">
        <f t="shared" si="7"/>
        <v>0</v>
      </c>
      <c r="H36" s="23">
        <f t="shared" si="8"/>
        <v>34125900</v>
      </c>
    </row>
    <row r="37" spans="1:14" x14ac:dyDescent="0.25">
      <c r="A37" s="18">
        <v>8</v>
      </c>
      <c r="B37" s="18" t="s">
        <v>64</v>
      </c>
      <c r="C37" s="23">
        <v>1131.6400000000001</v>
      </c>
      <c r="D37" s="23">
        <v>30000</v>
      </c>
      <c r="E37" s="23">
        <f t="shared" si="6"/>
        <v>33949200</v>
      </c>
      <c r="F37" s="24">
        <v>0</v>
      </c>
      <c r="G37" s="23">
        <f t="shared" si="7"/>
        <v>0</v>
      </c>
      <c r="H37" s="23">
        <f t="shared" si="8"/>
        <v>33949200</v>
      </c>
    </row>
    <row r="38" spans="1:14" x14ac:dyDescent="0.25">
      <c r="A38" s="18">
        <v>9</v>
      </c>
      <c r="B38" s="18" t="s">
        <v>65</v>
      </c>
      <c r="C38" s="23">
        <v>1137.53</v>
      </c>
      <c r="D38" s="23">
        <v>30000</v>
      </c>
      <c r="E38" s="23">
        <f t="shared" si="6"/>
        <v>34125900</v>
      </c>
      <c r="F38" s="24">
        <v>0</v>
      </c>
      <c r="G38" s="23">
        <f t="shared" si="7"/>
        <v>0</v>
      </c>
      <c r="H38" s="23">
        <f t="shared" si="8"/>
        <v>34125900</v>
      </c>
    </row>
    <row r="39" spans="1:14" x14ac:dyDescent="0.25">
      <c r="A39" s="18">
        <v>10</v>
      </c>
      <c r="B39" s="18" t="s">
        <v>66</v>
      </c>
      <c r="C39" s="23">
        <v>1131.6400000000001</v>
      </c>
      <c r="D39" s="23">
        <v>30000</v>
      </c>
      <c r="E39" s="23">
        <f t="shared" si="6"/>
        <v>33949200</v>
      </c>
      <c r="F39" s="24">
        <v>0</v>
      </c>
      <c r="G39" s="23">
        <f t="shared" si="7"/>
        <v>0</v>
      </c>
      <c r="H39" s="23">
        <f t="shared" si="8"/>
        <v>33949200</v>
      </c>
    </row>
    <row r="40" spans="1:14" x14ac:dyDescent="0.25">
      <c r="A40" s="18">
        <v>11</v>
      </c>
      <c r="B40" s="18" t="s">
        <v>67</v>
      </c>
      <c r="C40" s="23">
        <v>1137.53</v>
      </c>
      <c r="D40" s="23">
        <v>30000</v>
      </c>
      <c r="E40" s="23">
        <f t="shared" si="6"/>
        <v>34125900</v>
      </c>
      <c r="F40" s="24">
        <v>0</v>
      </c>
      <c r="G40" s="23">
        <f t="shared" si="7"/>
        <v>0</v>
      </c>
      <c r="H40" s="23">
        <f t="shared" si="8"/>
        <v>34125900</v>
      </c>
    </row>
    <row r="41" spans="1:14" x14ac:dyDescent="0.25">
      <c r="A41" s="18">
        <v>12</v>
      </c>
      <c r="B41" s="18" t="s">
        <v>68</v>
      </c>
      <c r="C41" s="23">
        <v>1131.6400000000001</v>
      </c>
      <c r="D41" s="23">
        <v>30000</v>
      </c>
      <c r="E41" s="23">
        <f t="shared" si="6"/>
        <v>33949200</v>
      </c>
      <c r="F41" s="24">
        <v>0</v>
      </c>
      <c r="G41" s="23">
        <f t="shared" si="7"/>
        <v>0</v>
      </c>
      <c r="H41" s="23">
        <f t="shared" si="8"/>
        <v>33949200</v>
      </c>
    </row>
    <row r="42" spans="1:14" x14ac:dyDescent="0.25">
      <c r="A42" s="18">
        <v>13</v>
      </c>
      <c r="B42" s="18" t="s">
        <v>69</v>
      </c>
      <c r="C42" s="23">
        <v>1137.53</v>
      </c>
      <c r="D42" s="23">
        <v>30000</v>
      </c>
      <c r="E42" s="23">
        <f t="shared" si="6"/>
        <v>34125900</v>
      </c>
      <c r="F42" s="24">
        <v>0</v>
      </c>
      <c r="G42" s="23">
        <f t="shared" si="7"/>
        <v>0</v>
      </c>
      <c r="H42" s="23">
        <f t="shared" si="8"/>
        <v>34125900</v>
      </c>
    </row>
    <row r="43" spans="1:14" x14ac:dyDescent="0.25">
      <c r="A43" s="18">
        <v>14</v>
      </c>
      <c r="B43" s="18" t="s">
        <v>73</v>
      </c>
      <c r="C43" s="23">
        <v>1131.6400000000001</v>
      </c>
      <c r="D43" s="23">
        <v>30000</v>
      </c>
      <c r="E43" s="23">
        <f t="shared" si="6"/>
        <v>33949200</v>
      </c>
      <c r="F43" s="24">
        <v>0</v>
      </c>
      <c r="G43" s="23">
        <f t="shared" si="7"/>
        <v>0</v>
      </c>
      <c r="H43" s="23">
        <f t="shared" si="8"/>
        <v>33949200</v>
      </c>
    </row>
    <row r="44" spans="1:14" x14ac:dyDescent="0.25">
      <c r="A44" s="18">
        <v>15</v>
      </c>
      <c r="B44" s="18" t="s">
        <v>70</v>
      </c>
      <c r="C44" s="23">
        <v>40.764000000000003</v>
      </c>
      <c r="D44" s="23">
        <v>30000</v>
      </c>
      <c r="E44" s="23">
        <f t="shared" si="6"/>
        <v>1222920</v>
      </c>
      <c r="F44" s="24">
        <v>0</v>
      </c>
      <c r="G44" s="23">
        <f t="shared" si="7"/>
        <v>0</v>
      </c>
      <c r="H44" s="23">
        <f t="shared" si="8"/>
        <v>1222920</v>
      </c>
    </row>
    <row r="45" spans="1:14" x14ac:dyDescent="0.25">
      <c r="A45" s="42" t="s">
        <v>71</v>
      </c>
      <c r="B45" s="42"/>
      <c r="C45" s="26">
        <f>SUM(C30:C44)</f>
        <v>15826.124</v>
      </c>
      <c r="D45" s="26"/>
      <c r="E45" s="26">
        <f t="shared" ref="E45" si="9">SUM(E30:E44)</f>
        <v>474783720</v>
      </c>
      <c r="F45" s="28">
        <f>G45/E45</f>
        <v>0.2119495588433403</v>
      </c>
      <c r="G45" s="26">
        <f t="shared" ref="G45:H45" si="10">SUM(G30:G44)</f>
        <v>100630200</v>
      </c>
      <c r="H45" s="26">
        <f t="shared" si="10"/>
        <v>374153520</v>
      </c>
    </row>
    <row r="48" spans="1:14" x14ac:dyDescent="0.25">
      <c r="A48" s="47" t="s">
        <v>74</v>
      </c>
      <c r="B48" s="47"/>
      <c r="C48" s="47"/>
      <c r="D48" s="47"/>
      <c r="E48" s="47"/>
      <c r="F48" s="47"/>
      <c r="G48" s="47"/>
      <c r="H48" s="47"/>
    </row>
    <row r="49" spans="1:14" ht="45" x14ac:dyDescent="0.25">
      <c r="A49" s="20" t="s">
        <v>50</v>
      </c>
      <c r="B49" s="20" t="s">
        <v>51</v>
      </c>
      <c r="C49" s="21" t="s">
        <v>52</v>
      </c>
      <c r="D49" s="20" t="s">
        <v>53</v>
      </c>
      <c r="E49" s="21" t="s">
        <v>54</v>
      </c>
      <c r="F49" s="21" t="s">
        <v>55</v>
      </c>
      <c r="G49" s="21" t="s">
        <v>91</v>
      </c>
      <c r="H49" s="21" t="s">
        <v>56</v>
      </c>
      <c r="J49" s="43" t="s">
        <v>96</v>
      </c>
      <c r="K49" s="46"/>
      <c r="L49" s="46"/>
      <c r="M49" s="46"/>
      <c r="N49" s="44"/>
    </row>
    <row r="50" spans="1:14" x14ac:dyDescent="0.25">
      <c r="A50" s="18">
        <v>1</v>
      </c>
      <c r="B50" s="18" t="s">
        <v>117</v>
      </c>
      <c r="C50" s="23">
        <v>739.41</v>
      </c>
      <c r="D50" s="23">
        <v>30000</v>
      </c>
      <c r="E50" s="23">
        <f>C50*D50</f>
        <v>22182300</v>
      </c>
      <c r="F50" s="24">
        <v>0.5</v>
      </c>
      <c r="G50" s="23">
        <f>E50*F50</f>
        <v>11091150</v>
      </c>
      <c r="H50" s="23">
        <f>E50-G50</f>
        <v>11091150</v>
      </c>
      <c r="J50" s="20" t="s">
        <v>0</v>
      </c>
      <c r="K50" s="20" t="s">
        <v>97</v>
      </c>
      <c r="L50" s="48"/>
      <c r="M50" s="49"/>
      <c r="N50" s="20" t="s">
        <v>101</v>
      </c>
    </row>
    <row r="51" spans="1:14" x14ac:dyDescent="0.25">
      <c r="A51" s="18">
        <v>2</v>
      </c>
      <c r="B51" s="18" t="s">
        <v>57</v>
      </c>
      <c r="C51" s="23">
        <v>692.64</v>
      </c>
      <c r="D51" s="23">
        <v>30000</v>
      </c>
      <c r="E51" s="23">
        <f t="shared" ref="E51:E64" si="11">C51*D51</f>
        <v>20779200</v>
      </c>
      <c r="F51" s="24">
        <v>0.7</v>
      </c>
      <c r="G51" s="23">
        <f t="shared" ref="G51:G64" si="12">E51*F51</f>
        <v>14545440</v>
      </c>
      <c r="H51" s="23">
        <f t="shared" ref="H51:H64" si="13">E51-G51</f>
        <v>6233760</v>
      </c>
      <c r="J51" s="32">
        <v>1</v>
      </c>
      <c r="K51" s="18" t="s">
        <v>98</v>
      </c>
      <c r="L51" s="48" t="s">
        <v>103</v>
      </c>
      <c r="M51" s="49"/>
      <c r="N51" s="23">
        <f>ROUND(E65*6%,0)</f>
        <v>18750294</v>
      </c>
    </row>
    <row r="52" spans="1:14" x14ac:dyDescent="0.25">
      <c r="A52" s="18">
        <v>3</v>
      </c>
      <c r="B52" s="18" t="s">
        <v>58</v>
      </c>
      <c r="C52" s="23">
        <v>739.41</v>
      </c>
      <c r="D52" s="23">
        <v>30000</v>
      </c>
      <c r="E52" s="23">
        <f t="shared" si="11"/>
        <v>22182300</v>
      </c>
      <c r="F52" s="24">
        <v>0.7</v>
      </c>
      <c r="G52" s="23">
        <f t="shared" si="12"/>
        <v>15527609.999999998</v>
      </c>
      <c r="H52" s="23">
        <f t="shared" si="13"/>
        <v>6654690.0000000019</v>
      </c>
      <c r="J52" s="32">
        <v>2</v>
      </c>
      <c r="K52" s="18" t="s">
        <v>111</v>
      </c>
      <c r="L52" s="48" t="s">
        <v>102</v>
      </c>
      <c r="M52" s="49"/>
      <c r="N52" s="23">
        <f>ROUND(E65*5%,0)</f>
        <v>15625245</v>
      </c>
    </row>
    <row r="53" spans="1:14" x14ac:dyDescent="0.25">
      <c r="A53" s="18">
        <v>4</v>
      </c>
      <c r="B53" s="18" t="s">
        <v>60</v>
      </c>
      <c r="C53" s="23">
        <v>752.18</v>
      </c>
      <c r="D53" s="23">
        <v>30000</v>
      </c>
      <c r="E53" s="23">
        <f t="shared" si="11"/>
        <v>22565400</v>
      </c>
      <c r="F53" s="24">
        <v>0.7</v>
      </c>
      <c r="G53" s="23">
        <f t="shared" si="12"/>
        <v>15795779.999999998</v>
      </c>
      <c r="H53" s="23">
        <f t="shared" si="13"/>
        <v>6769620.0000000019</v>
      </c>
      <c r="J53" s="32">
        <v>3</v>
      </c>
      <c r="K53" s="18" t="s">
        <v>99</v>
      </c>
      <c r="L53" s="48" t="s">
        <v>104</v>
      </c>
      <c r="M53" s="49"/>
      <c r="N53" s="23">
        <f>ROUND(Summary!F3*2%,)</f>
        <v>7129842</v>
      </c>
    </row>
    <row r="54" spans="1:14" x14ac:dyDescent="0.25">
      <c r="A54" s="18">
        <v>5</v>
      </c>
      <c r="B54" s="18" t="s">
        <v>61</v>
      </c>
      <c r="C54" s="23">
        <v>739.41</v>
      </c>
      <c r="D54" s="23">
        <v>30000</v>
      </c>
      <c r="E54" s="23">
        <f t="shared" si="11"/>
        <v>22182300</v>
      </c>
      <c r="F54" s="24">
        <v>0.7</v>
      </c>
      <c r="G54" s="23">
        <f t="shared" si="12"/>
        <v>15527609.999999998</v>
      </c>
      <c r="H54" s="23">
        <f t="shared" si="13"/>
        <v>6654690.0000000019</v>
      </c>
      <c r="J54" s="32">
        <v>4</v>
      </c>
      <c r="K54" s="18" t="s">
        <v>100</v>
      </c>
      <c r="L54" s="48" t="s">
        <v>105</v>
      </c>
      <c r="M54" s="49"/>
      <c r="N54" s="23">
        <f>ROUND(E65*6%,0)</f>
        <v>18750294</v>
      </c>
    </row>
    <row r="55" spans="1:14" x14ac:dyDescent="0.25">
      <c r="A55" s="18">
        <v>6</v>
      </c>
      <c r="B55" s="18" t="s">
        <v>62</v>
      </c>
      <c r="C55" s="23">
        <v>752.18</v>
      </c>
      <c r="D55" s="23">
        <v>30000</v>
      </c>
      <c r="E55" s="23">
        <f t="shared" si="11"/>
        <v>22565400</v>
      </c>
      <c r="F55" s="24">
        <v>0.7</v>
      </c>
      <c r="G55" s="23">
        <f t="shared" si="12"/>
        <v>15795779.999999998</v>
      </c>
      <c r="H55" s="23">
        <f t="shared" si="13"/>
        <v>6769620.0000000019</v>
      </c>
      <c r="J55" s="42" t="s">
        <v>71</v>
      </c>
      <c r="K55" s="42"/>
      <c r="L55" s="42"/>
      <c r="M55" s="42"/>
      <c r="N55" s="26">
        <f>SUM(N51:N54)</f>
        <v>60255675</v>
      </c>
    </row>
    <row r="56" spans="1:14" x14ac:dyDescent="0.25">
      <c r="A56" s="18">
        <v>7</v>
      </c>
      <c r="B56" s="18" t="s">
        <v>63</v>
      </c>
      <c r="C56" s="23">
        <v>739.41</v>
      </c>
      <c r="D56" s="23">
        <v>30000</v>
      </c>
      <c r="E56" s="23">
        <f t="shared" si="11"/>
        <v>22182300</v>
      </c>
      <c r="F56" s="24">
        <v>0.65</v>
      </c>
      <c r="G56" s="23">
        <f t="shared" si="12"/>
        <v>14418495</v>
      </c>
      <c r="H56" s="23">
        <f t="shared" si="13"/>
        <v>7763805</v>
      </c>
    </row>
    <row r="57" spans="1:14" x14ac:dyDescent="0.25">
      <c r="A57" s="18">
        <v>8</v>
      </c>
      <c r="B57" s="18" t="s">
        <v>64</v>
      </c>
      <c r="C57" s="23">
        <v>752.18</v>
      </c>
      <c r="D57" s="23">
        <v>30000</v>
      </c>
      <c r="E57" s="23">
        <f t="shared" si="11"/>
        <v>22565400</v>
      </c>
      <c r="F57" s="24">
        <v>0.65</v>
      </c>
      <c r="G57" s="23">
        <f t="shared" si="12"/>
        <v>14667510</v>
      </c>
      <c r="H57" s="23">
        <f t="shared" si="13"/>
        <v>7897890</v>
      </c>
    </row>
    <row r="58" spans="1:14" x14ac:dyDescent="0.25">
      <c r="A58" s="18">
        <v>9</v>
      </c>
      <c r="B58" s="18" t="s">
        <v>65</v>
      </c>
      <c r="C58" s="23">
        <v>739.41</v>
      </c>
      <c r="D58" s="23">
        <v>30000</v>
      </c>
      <c r="E58" s="23">
        <f t="shared" si="11"/>
        <v>22182300</v>
      </c>
      <c r="F58" s="24">
        <v>0.65</v>
      </c>
      <c r="G58" s="23">
        <f t="shared" si="12"/>
        <v>14418495</v>
      </c>
      <c r="H58" s="23">
        <f t="shared" si="13"/>
        <v>7763805</v>
      </c>
    </row>
    <row r="59" spans="1:14" x14ac:dyDescent="0.25">
      <c r="A59" s="18">
        <v>10</v>
      </c>
      <c r="B59" s="18" t="s">
        <v>66</v>
      </c>
      <c r="C59" s="23">
        <v>752.18</v>
      </c>
      <c r="D59" s="23">
        <v>30000</v>
      </c>
      <c r="E59" s="23">
        <f t="shared" si="11"/>
        <v>22565400</v>
      </c>
      <c r="F59" s="24">
        <v>0.5</v>
      </c>
      <c r="G59" s="23">
        <f t="shared" si="12"/>
        <v>11282700</v>
      </c>
      <c r="H59" s="23">
        <f t="shared" si="13"/>
        <v>11282700</v>
      </c>
    </row>
    <row r="60" spans="1:14" x14ac:dyDescent="0.25">
      <c r="A60" s="18">
        <v>11</v>
      </c>
      <c r="B60" s="18" t="s">
        <v>67</v>
      </c>
      <c r="C60" s="23">
        <v>739.41</v>
      </c>
      <c r="D60" s="23">
        <v>30000</v>
      </c>
      <c r="E60" s="23">
        <f t="shared" si="11"/>
        <v>22182300</v>
      </c>
      <c r="F60" s="24">
        <v>0.5</v>
      </c>
      <c r="G60" s="23">
        <f t="shared" si="12"/>
        <v>11091150</v>
      </c>
      <c r="H60" s="23">
        <f t="shared" si="13"/>
        <v>11091150</v>
      </c>
    </row>
    <row r="61" spans="1:14" x14ac:dyDescent="0.25">
      <c r="A61" s="18">
        <v>12</v>
      </c>
      <c r="B61" s="18" t="s">
        <v>68</v>
      </c>
      <c r="C61" s="23">
        <v>752.18</v>
      </c>
      <c r="D61" s="23">
        <v>30000</v>
      </c>
      <c r="E61" s="23">
        <f t="shared" si="11"/>
        <v>22565400</v>
      </c>
      <c r="F61" s="24">
        <v>0.5</v>
      </c>
      <c r="G61" s="23">
        <f t="shared" si="12"/>
        <v>11282700</v>
      </c>
      <c r="H61" s="23">
        <f t="shared" si="13"/>
        <v>11282700</v>
      </c>
    </row>
    <row r="62" spans="1:14" x14ac:dyDescent="0.25">
      <c r="A62" s="18">
        <v>13</v>
      </c>
      <c r="B62" s="18" t="s">
        <v>69</v>
      </c>
      <c r="C62" s="23">
        <v>739.41</v>
      </c>
      <c r="D62" s="23">
        <v>30000</v>
      </c>
      <c r="E62" s="23">
        <f t="shared" si="11"/>
        <v>22182300</v>
      </c>
      <c r="F62" s="24">
        <v>0.5</v>
      </c>
      <c r="G62" s="23">
        <f t="shared" si="12"/>
        <v>11091150</v>
      </c>
      <c r="H62" s="23">
        <f t="shared" si="13"/>
        <v>11091150</v>
      </c>
    </row>
    <row r="63" spans="1:14" x14ac:dyDescent="0.25">
      <c r="A63" s="18">
        <v>14</v>
      </c>
      <c r="B63" s="18" t="s">
        <v>73</v>
      </c>
      <c r="C63" s="23">
        <v>752.18</v>
      </c>
      <c r="D63" s="23">
        <v>30000</v>
      </c>
      <c r="E63" s="23">
        <f t="shared" si="11"/>
        <v>22565400</v>
      </c>
      <c r="F63" s="24">
        <v>0.25</v>
      </c>
      <c r="G63" s="23">
        <f t="shared" si="12"/>
        <v>5641350</v>
      </c>
      <c r="H63" s="23">
        <f t="shared" si="13"/>
        <v>16924050</v>
      </c>
    </row>
    <row r="64" spans="1:14" x14ac:dyDescent="0.25">
      <c r="A64" s="18">
        <v>15</v>
      </c>
      <c r="B64" s="18" t="s">
        <v>70</v>
      </c>
      <c r="C64" s="23">
        <v>35.24</v>
      </c>
      <c r="D64" s="23">
        <v>30000</v>
      </c>
      <c r="E64" s="23">
        <f t="shared" si="11"/>
        <v>1057200</v>
      </c>
      <c r="F64" s="24">
        <v>0</v>
      </c>
      <c r="G64" s="23">
        <f t="shared" si="12"/>
        <v>0</v>
      </c>
      <c r="H64" s="23">
        <f t="shared" si="13"/>
        <v>1057200</v>
      </c>
    </row>
    <row r="65" spans="1:8" x14ac:dyDescent="0.25">
      <c r="A65" s="42" t="s">
        <v>71</v>
      </c>
      <c r="B65" s="42"/>
      <c r="C65" s="26">
        <f>SUM(C50:C64)</f>
        <v>10416.83</v>
      </c>
      <c r="D65" s="26"/>
      <c r="E65" s="26">
        <f t="shared" ref="E65" si="14">SUM(E50:E64)</f>
        <v>312504900</v>
      </c>
      <c r="F65" s="28">
        <f>G65/E65</f>
        <v>0.58295700323418931</v>
      </c>
      <c r="G65" s="26">
        <f t="shared" ref="G65:H65" si="15">SUM(G50:G64)</f>
        <v>182176920</v>
      </c>
      <c r="H65" s="26">
        <f t="shared" si="15"/>
        <v>130327980</v>
      </c>
    </row>
  </sheetData>
  <mergeCells count="36">
    <mergeCell ref="J55:M55"/>
    <mergeCell ref="L50:M50"/>
    <mergeCell ref="L51:M51"/>
    <mergeCell ref="L52:M52"/>
    <mergeCell ref="L53:M53"/>
    <mergeCell ref="L54:M54"/>
    <mergeCell ref="L32:M32"/>
    <mergeCell ref="L33:M33"/>
    <mergeCell ref="L34:M34"/>
    <mergeCell ref="J35:M35"/>
    <mergeCell ref="J49:N49"/>
    <mergeCell ref="L15:M15"/>
    <mergeCell ref="J16:M16"/>
    <mergeCell ref="J29:N29"/>
    <mergeCell ref="L30:M30"/>
    <mergeCell ref="L31:M31"/>
    <mergeCell ref="J10:N10"/>
    <mergeCell ref="L11:M11"/>
    <mergeCell ref="L12:M12"/>
    <mergeCell ref="L13:M13"/>
    <mergeCell ref="L14:M14"/>
    <mergeCell ref="J1:N1"/>
    <mergeCell ref="L2:M2"/>
    <mergeCell ref="J7:M7"/>
    <mergeCell ref="L3:M3"/>
    <mergeCell ref="L4:M4"/>
    <mergeCell ref="L5:M5"/>
    <mergeCell ref="L6:M6"/>
    <mergeCell ref="A48:H48"/>
    <mergeCell ref="A65:B65"/>
    <mergeCell ref="A1:H1"/>
    <mergeCell ref="A6:B6"/>
    <mergeCell ref="A9:H9"/>
    <mergeCell ref="A25:B25"/>
    <mergeCell ref="A28:H28"/>
    <mergeCell ref="A45:B4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5F6CA-4740-4A09-8468-FA30ECD8C5AB}">
  <dimension ref="A1:P105"/>
  <sheetViews>
    <sheetView workbookViewId="0">
      <selection activeCell="E1" sqref="E1:F1"/>
    </sheetView>
  </sheetViews>
  <sheetFormatPr defaultRowHeight="16.5" x14ac:dyDescent="0.3"/>
  <cols>
    <col min="1" max="1" width="5.42578125" style="58" customWidth="1"/>
    <col min="2" max="2" width="9.28515625" style="58" bestFit="1" customWidth="1"/>
    <col min="3" max="3" width="6.5703125" style="58" bestFit="1" customWidth="1"/>
    <col min="4" max="4" width="7.85546875" style="58" bestFit="1" customWidth="1"/>
    <col min="5" max="5" width="10.42578125" style="58" customWidth="1"/>
    <col min="6" max="6" width="13.140625" style="58" bestFit="1" customWidth="1"/>
    <col min="7" max="7" width="8" style="58" bestFit="1" customWidth="1"/>
    <col min="8" max="8" width="10" style="58" bestFit="1" customWidth="1"/>
    <col min="9" max="9" width="8" style="58" bestFit="1" customWidth="1"/>
    <col min="10" max="10" width="21" style="58" bestFit="1" customWidth="1"/>
    <col min="11" max="11" width="7.7109375" style="58" bestFit="1" customWidth="1"/>
    <col min="12" max="12" width="10" style="58" bestFit="1" customWidth="1"/>
    <col min="13" max="13" width="9" style="58" bestFit="1" customWidth="1"/>
    <col min="14" max="14" width="12.5703125" style="58" bestFit="1" customWidth="1"/>
    <col min="15" max="15" width="10" style="58" bestFit="1" customWidth="1"/>
    <col min="16" max="16" width="12.5703125" style="58" bestFit="1" customWidth="1"/>
    <col min="17" max="16384" width="9.140625" style="58"/>
  </cols>
  <sheetData>
    <row r="1" spans="1:16" s="58" customFormat="1" ht="66.75" thickBot="1" x14ac:dyDescent="0.35">
      <c r="A1" s="59" t="s">
        <v>0</v>
      </c>
      <c r="B1" s="60" t="s">
        <v>5</v>
      </c>
      <c r="C1" s="60" t="s">
        <v>115</v>
      </c>
      <c r="D1" s="60" t="s">
        <v>76</v>
      </c>
      <c r="E1" s="65" t="s">
        <v>78</v>
      </c>
      <c r="F1" s="65" t="s">
        <v>77</v>
      </c>
      <c r="G1" s="60" t="s">
        <v>9</v>
      </c>
      <c r="H1" s="66" t="s">
        <v>12</v>
      </c>
      <c r="I1" s="51" t="s">
        <v>13</v>
      </c>
      <c r="J1" s="51" t="s">
        <v>14</v>
      </c>
      <c r="K1" s="51" t="s">
        <v>15</v>
      </c>
      <c r="L1" s="51" t="s">
        <v>16</v>
      </c>
      <c r="M1" s="51" t="s">
        <v>17</v>
      </c>
      <c r="N1" s="51" t="s">
        <v>18</v>
      </c>
      <c r="O1" s="51" t="s">
        <v>19</v>
      </c>
      <c r="P1" s="51" t="s">
        <v>20</v>
      </c>
    </row>
    <row r="2" spans="1:16" s="58" customFormat="1" x14ac:dyDescent="0.3">
      <c r="A2" s="52" t="s">
        <v>25</v>
      </c>
      <c r="B2" s="53" t="s">
        <v>26</v>
      </c>
      <c r="C2" s="54" t="s">
        <v>21</v>
      </c>
      <c r="D2" s="54" t="s">
        <v>27</v>
      </c>
      <c r="E2" s="55">
        <v>1660</v>
      </c>
      <c r="F2" s="55">
        <f>E2*1.35</f>
        <v>2241</v>
      </c>
      <c r="G2" s="54" t="s">
        <v>29</v>
      </c>
      <c r="H2" s="67">
        <v>9000000</v>
      </c>
      <c r="I2" s="68" t="s">
        <v>30</v>
      </c>
      <c r="J2" s="69" t="s">
        <v>31</v>
      </c>
      <c r="K2" s="68" t="s">
        <v>30</v>
      </c>
      <c r="L2" s="70">
        <v>9000000</v>
      </c>
      <c r="M2" s="68">
        <v>3872.6333907056801</v>
      </c>
      <c r="N2" s="71">
        <v>6750000</v>
      </c>
      <c r="O2" s="70">
        <v>6106905</v>
      </c>
      <c r="P2" s="69">
        <v>2893095</v>
      </c>
    </row>
    <row r="3" spans="1:16" s="58" customFormat="1" x14ac:dyDescent="0.3">
      <c r="A3" s="52">
        <v>3</v>
      </c>
      <c r="B3" s="53">
        <v>102</v>
      </c>
      <c r="C3" s="54" t="s">
        <v>21</v>
      </c>
      <c r="D3" s="54" t="s">
        <v>27</v>
      </c>
      <c r="E3" s="55">
        <v>1391.3546399999998</v>
      </c>
      <c r="F3" s="55">
        <f>E3*1.35</f>
        <v>1878.3287639999999</v>
      </c>
      <c r="G3" s="54" t="s">
        <v>32</v>
      </c>
      <c r="H3" s="72"/>
      <c r="I3" s="73"/>
      <c r="J3" s="73"/>
      <c r="K3" s="74"/>
      <c r="L3" s="70">
        <v>0</v>
      </c>
      <c r="M3" s="68" t="s">
        <v>75</v>
      </c>
      <c r="N3" s="69"/>
      <c r="O3" s="75"/>
      <c r="P3" s="73">
        <v>0</v>
      </c>
    </row>
    <row r="4" spans="1:16" s="58" customFormat="1" x14ac:dyDescent="0.3">
      <c r="A4" s="52">
        <v>4</v>
      </c>
      <c r="B4" s="53">
        <v>103</v>
      </c>
      <c r="C4" s="54" t="s">
        <v>21</v>
      </c>
      <c r="D4" s="54" t="s">
        <v>27</v>
      </c>
      <c r="E4" s="55">
        <v>1273.48884</v>
      </c>
      <c r="F4" s="55">
        <f>E4*1.35</f>
        <v>1719.209934</v>
      </c>
      <c r="G4" s="54" t="s">
        <v>32</v>
      </c>
      <c r="H4" s="72"/>
      <c r="I4" s="73"/>
      <c r="J4" s="73"/>
      <c r="K4" s="74"/>
      <c r="L4" s="70">
        <v>0</v>
      </c>
      <c r="M4" s="68" t="s">
        <v>75</v>
      </c>
      <c r="N4" s="69"/>
      <c r="O4" s="75"/>
      <c r="P4" s="73">
        <v>0</v>
      </c>
    </row>
    <row r="5" spans="1:16" s="58" customFormat="1" x14ac:dyDescent="0.3">
      <c r="A5" s="52">
        <v>5</v>
      </c>
      <c r="B5" s="53">
        <v>105</v>
      </c>
      <c r="C5" s="54" t="s">
        <v>21</v>
      </c>
      <c r="D5" s="54" t="s">
        <v>27</v>
      </c>
      <c r="E5" s="55">
        <v>1273.48884</v>
      </c>
      <c r="F5" s="55">
        <f>E5*1.35</f>
        <v>1719.209934</v>
      </c>
      <c r="G5" s="54" t="s">
        <v>29</v>
      </c>
      <c r="H5" s="72">
        <v>4232229</v>
      </c>
      <c r="I5" s="68" t="s">
        <v>30</v>
      </c>
      <c r="J5" s="69" t="s">
        <v>31</v>
      </c>
      <c r="K5" s="68" t="s">
        <v>30</v>
      </c>
      <c r="L5" s="70">
        <v>4232229</v>
      </c>
      <c r="M5" s="68">
        <v>2373.8101342809682</v>
      </c>
      <c r="N5" s="71">
        <v>3174171.75</v>
      </c>
      <c r="O5" s="75">
        <v>485013</v>
      </c>
      <c r="P5" s="73">
        <v>3747216</v>
      </c>
    </row>
    <row r="6" spans="1:16" s="58" customFormat="1" x14ac:dyDescent="0.3">
      <c r="A6" s="52">
        <v>6</v>
      </c>
      <c r="B6" s="53">
        <v>106</v>
      </c>
      <c r="C6" s="54" t="s">
        <v>21</v>
      </c>
      <c r="D6" s="54" t="s">
        <v>27</v>
      </c>
      <c r="E6" s="55">
        <v>1273.48884</v>
      </c>
      <c r="F6" s="55">
        <f>E6*1.35</f>
        <v>1719.209934</v>
      </c>
      <c r="G6" s="54" t="s">
        <v>32</v>
      </c>
      <c r="H6" s="72"/>
      <c r="I6" s="73"/>
      <c r="J6" s="73"/>
      <c r="K6" s="74"/>
      <c r="L6" s="70">
        <v>0</v>
      </c>
      <c r="M6" s="68" t="s">
        <v>75</v>
      </c>
      <c r="N6" s="69"/>
      <c r="O6" s="75"/>
      <c r="P6" s="73">
        <v>0</v>
      </c>
    </row>
    <row r="7" spans="1:16" s="58" customFormat="1" x14ac:dyDescent="0.3">
      <c r="A7" s="52">
        <v>7</v>
      </c>
      <c r="B7" s="53">
        <v>107</v>
      </c>
      <c r="C7" s="54" t="s">
        <v>21</v>
      </c>
      <c r="D7" s="54" t="s">
        <v>27</v>
      </c>
      <c r="E7" s="55">
        <v>1391.3546399999998</v>
      </c>
      <c r="F7" s="55">
        <f>E7*1.35</f>
        <v>1878.3287639999999</v>
      </c>
      <c r="G7" s="54" t="s">
        <v>32</v>
      </c>
      <c r="H7" s="72"/>
      <c r="I7" s="73"/>
      <c r="J7" s="73"/>
      <c r="K7" s="74"/>
      <c r="L7" s="70">
        <v>0</v>
      </c>
      <c r="M7" s="68" t="s">
        <v>75</v>
      </c>
      <c r="N7" s="69"/>
      <c r="O7" s="75"/>
      <c r="P7" s="73">
        <v>0</v>
      </c>
    </row>
    <row r="8" spans="1:16" s="58" customFormat="1" x14ac:dyDescent="0.3">
      <c r="A8" s="52">
        <v>8</v>
      </c>
      <c r="B8" s="53">
        <v>108</v>
      </c>
      <c r="C8" s="54" t="s">
        <v>21</v>
      </c>
      <c r="D8" s="54" t="s">
        <v>27</v>
      </c>
      <c r="E8" s="55">
        <v>1391.3546399999998</v>
      </c>
      <c r="F8" s="55">
        <f>E8*1.35</f>
        <v>1878.3287639999999</v>
      </c>
      <c r="G8" s="54" t="s">
        <v>32</v>
      </c>
      <c r="H8" s="72"/>
      <c r="I8" s="73"/>
      <c r="J8" s="73"/>
      <c r="K8" s="74"/>
      <c r="L8" s="70">
        <v>0</v>
      </c>
      <c r="M8" s="68" t="s">
        <v>75</v>
      </c>
      <c r="N8" s="69"/>
      <c r="O8" s="75"/>
      <c r="P8" s="73">
        <v>0</v>
      </c>
    </row>
    <row r="9" spans="1:16" s="58" customFormat="1" x14ac:dyDescent="0.3">
      <c r="A9" s="52">
        <v>9</v>
      </c>
      <c r="B9" s="53">
        <v>201</v>
      </c>
      <c r="C9" s="54" t="s">
        <v>21</v>
      </c>
      <c r="D9" s="54" t="s">
        <v>27</v>
      </c>
      <c r="E9" s="56">
        <v>817.31052</v>
      </c>
      <c r="F9" s="55">
        <f>E9*1.35</f>
        <v>1103.3692020000001</v>
      </c>
      <c r="G9" s="54" t="s">
        <v>29</v>
      </c>
      <c r="H9" s="72">
        <v>3925200</v>
      </c>
      <c r="I9" s="68" t="s">
        <v>30</v>
      </c>
      <c r="J9" s="69" t="s">
        <v>31</v>
      </c>
      <c r="K9" s="68" t="s">
        <v>30</v>
      </c>
      <c r="L9" s="70">
        <v>3925200</v>
      </c>
      <c r="M9" s="68">
        <v>3430.4150223274819</v>
      </c>
      <c r="N9" s="71">
        <v>2943900</v>
      </c>
      <c r="O9" s="75">
        <v>1766340</v>
      </c>
      <c r="P9" s="73">
        <v>2158860</v>
      </c>
    </row>
    <row r="10" spans="1:16" s="58" customFormat="1" x14ac:dyDescent="0.3">
      <c r="A10" s="52">
        <v>10</v>
      </c>
      <c r="B10" s="53">
        <v>202</v>
      </c>
      <c r="C10" s="54" t="s">
        <v>21</v>
      </c>
      <c r="D10" s="54" t="s">
        <v>27</v>
      </c>
      <c r="E10" s="55">
        <v>817.31052</v>
      </c>
      <c r="F10" s="55">
        <f>E10*1.35</f>
        <v>1103.3692020000001</v>
      </c>
      <c r="G10" s="54" t="s">
        <v>32</v>
      </c>
      <c r="H10" s="72"/>
      <c r="I10" s="73"/>
      <c r="J10" s="73"/>
      <c r="K10" s="74"/>
      <c r="L10" s="70">
        <v>0</v>
      </c>
      <c r="M10" s="68" t="s">
        <v>75</v>
      </c>
      <c r="N10" s="69"/>
      <c r="O10" s="75"/>
      <c r="P10" s="73">
        <v>0</v>
      </c>
    </row>
    <row r="11" spans="1:16" s="58" customFormat="1" x14ac:dyDescent="0.3">
      <c r="A11" s="52">
        <v>11</v>
      </c>
      <c r="B11" s="53">
        <v>203</v>
      </c>
      <c r="C11" s="54" t="s">
        <v>21</v>
      </c>
      <c r="D11" s="54" t="s">
        <v>27</v>
      </c>
      <c r="E11" s="55">
        <v>754.44875999999999</v>
      </c>
      <c r="F11" s="55">
        <f>E11*1.35</f>
        <v>1018.5058260000001</v>
      </c>
      <c r="G11" s="54" t="s">
        <v>32</v>
      </c>
      <c r="H11" s="72"/>
      <c r="I11" s="73"/>
      <c r="J11" s="73"/>
      <c r="K11" s="74"/>
      <c r="L11" s="70">
        <v>0</v>
      </c>
      <c r="M11" s="68" t="s">
        <v>75</v>
      </c>
      <c r="N11" s="69"/>
      <c r="O11" s="75"/>
      <c r="P11" s="73">
        <v>0</v>
      </c>
    </row>
    <row r="12" spans="1:16" s="58" customFormat="1" x14ac:dyDescent="0.3">
      <c r="A12" s="52">
        <v>12</v>
      </c>
      <c r="B12" s="53">
        <v>204</v>
      </c>
      <c r="C12" s="54" t="s">
        <v>21</v>
      </c>
      <c r="D12" s="54" t="s">
        <v>27</v>
      </c>
      <c r="E12" s="55">
        <v>754.44875999999999</v>
      </c>
      <c r="F12" s="55">
        <f>E12*1.35</f>
        <v>1018.5058260000001</v>
      </c>
      <c r="G12" s="54" t="s">
        <v>32</v>
      </c>
      <c r="H12" s="72"/>
      <c r="I12" s="73"/>
      <c r="J12" s="73"/>
      <c r="K12" s="74"/>
      <c r="L12" s="70">
        <v>0</v>
      </c>
      <c r="M12" s="68" t="s">
        <v>75</v>
      </c>
      <c r="N12" s="69"/>
      <c r="O12" s="75"/>
      <c r="P12" s="73">
        <v>0</v>
      </c>
    </row>
    <row r="13" spans="1:16" s="58" customFormat="1" x14ac:dyDescent="0.3">
      <c r="A13" s="52">
        <v>13</v>
      </c>
      <c r="B13" s="53">
        <v>205</v>
      </c>
      <c r="C13" s="54" t="s">
        <v>21</v>
      </c>
      <c r="D13" s="54" t="s">
        <v>27</v>
      </c>
      <c r="E13" s="55">
        <v>754.44875999999999</v>
      </c>
      <c r="F13" s="55">
        <f>E13*1.35</f>
        <v>1018.5058260000001</v>
      </c>
      <c r="G13" s="54" t="s">
        <v>32</v>
      </c>
      <c r="H13" s="72"/>
      <c r="I13" s="73"/>
      <c r="J13" s="73"/>
      <c r="K13" s="74"/>
      <c r="L13" s="70">
        <v>0</v>
      </c>
      <c r="M13" s="68" t="s">
        <v>75</v>
      </c>
      <c r="N13" s="69"/>
      <c r="O13" s="75"/>
      <c r="P13" s="73">
        <v>0</v>
      </c>
    </row>
    <row r="14" spans="1:16" s="58" customFormat="1" x14ac:dyDescent="0.3">
      <c r="A14" s="52">
        <v>14</v>
      </c>
      <c r="B14" s="53">
        <v>206</v>
      </c>
      <c r="C14" s="54" t="s">
        <v>21</v>
      </c>
      <c r="D14" s="54" t="s">
        <v>27</v>
      </c>
      <c r="E14" s="55">
        <v>754.44875999999999</v>
      </c>
      <c r="F14" s="55">
        <f>E14*1.35</f>
        <v>1018.5058260000001</v>
      </c>
      <c r="G14" s="54" t="s">
        <v>32</v>
      </c>
      <c r="H14" s="72"/>
      <c r="I14" s="73"/>
      <c r="J14" s="73"/>
      <c r="K14" s="74"/>
      <c r="L14" s="70">
        <v>0</v>
      </c>
      <c r="M14" s="68" t="s">
        <v>75</v>
      </c>
      <c r="N14" s="69"/>
      <c r="O14" s="75"/>
      <c r="P14" s="73">
        <v>0</v>
      </c>
    </row>
    <row r="15" spans="1:16" s="58" customFormat="1" x14ac:dyDescent="0.3">
      <c r="A15" s="52">
        <v>15</v>
      </c>
      <c r="B15" s="53">
        <v>207</v>
      </c>
      <c r="C15" s="54" t="s">
        <v>21</v>
      </c>
      <c r="D15" s="54" t="s">
        <v>27</v>
      </c>
      <c r="E15" s="55">
        <v>817.31052</v>
      </c>
      <c r="F15" s="55">
        <f>E15*1.35</f>
        <v>1103.3692020000001</v>
      </c>
      <c r="G15" s="54" t="s">
        <v>32</v>
      </c>
      <c r="H15" s="72"/>
      <c r="I15" s="73"/>
      <c r="J15" s="73"/>
      <c r="K15" s="74"/>
      <c r="L15" s="70">
        <v>0</v>
      </c>
      <c r="M15" s="68" t="s">
        <v>75</v>
      </c>
      <c r="N15" s="69"/>
      <c r="O15" s="75"/>
      <c r="P15" s="73">
        <v>0</v>
      </c>
    </row>
    <row r="16" spans="1:16" s="58" customFormat="1" x14ac:dyDescent="0.3">
      <c r="A16" s="52">
        <v>16</v>
      </c>
      <c r="B16" s="53">
        <v>208</v>
      </c>
      <c r="C16" s="54" t="s">
        <v>21</v>
      </c>
      <c r="D16" s="54" t="s">
        <v>27</v>
      </c>
      <c r="E16" s="55">
        <v>817.31052</v>
      </c>
      <c r="F16" s="55">
        <f>E16*1.35</f>
        <v>1103.3692020000001</v>
      </c>
      <c r="G16" s="54" t="s">
        <v>32</v>
      </c>
      <c r="H16" s="72"/>
      <c r="I16" s="73"/>
      <c r="J16" s="73"/>
      <c r="K16" s="74"/>
      <c r="L16" s="70">
        <v>0</v>
      </c>
      <c r="M16" s="68" t="s">
        <v>75</v>
      </c>
      <c r="N16" s="69"/>
      <c r="O16" s="75"/>
      <c r="P16" s="73">
        <v>0</v>
      </c>
    </row>
    <row r="17" spans="1:16" s="58" customFormat="1" x14ac:dyDescent="0.3">
      <c r="A17" s="52">
        <v>17</v>
      </c>
      <c r="B17" s="53">
        <v>301</v>
      </c>
      <c r="C17" s="54" t="s">
        <v>21</v>
      </c>
      <c r="D17" s="54" t="s">
        <v>27</v>
      </c>
      <c r="E17" s="55">
        <v>841.20659999999998</v>
      </c>
      <c r="F17" s="55">
        <f>E17*1.35</f>
        <v>1135.6289100000001</v>
      </c>
      <c r="G17" s="54" t="s">
        <v>29</v>
      </c>
      <c r="H17" s="72">
        <v>3887500</v>
      </c>
      <c r="I17" s="68" t="s">
        <v>30</v>
      </c>
      <c r="J17" s="69" t="s">
        <v>31</v>
      </c>
      <c r="K17" s="68" t="s">
        <v>30</v>
      </c>
      <c r="L17" s="70">
        <v>3887500</v>
      </c>
      <c r="M17" s="68">
        <v>3300.955691842782</v>
      </c>
      <c r="N17" s="71">
        <v>2915625</v>
      </c>
      <c r="O17" s="75">
        <v>194006</v>
      </c>
      <c r="P17" s="73">
        <v>3693494</v>
      </c>
    </row>
    <row r="18" spans="1:16" s="58" customFormat="1" x14ac:dyDescent="0.3">
      <c r="A18" s="52">
        <v>18</v>
      </c>
      <c r="B18" s="53">
        <v>302</v>
      </c>
      <c r="C18" s="54" t="s">
        <v>21</v>
      </c>
      <c r="D18" s="54" t="s">
        <v>27</v>
      </c>
      <c r="E18" s="55">
        <v>841.20659999999998</v>
      </c>
      <c r="F18" s="55">
        <f>E18*1.35</f>
        <v>1135.6289100000001</v>
      </c>
      <c r="G18" s="54" t="s">
        <v>32</v>
      </c>
      <c r="H18" s="72"/>
      <c r="I18" s="73"/>
      <c r="J18" s="73"/>
      <c r="K18" s="74"/>
      <c r="L18" s="70">
        <v>0</v>
      </c>
      <c r="M18" s="68" t="s">
        <v>75</v>
      </c>
      <c r="N18" s="69"/>
      <c r="O18" s="75"/>
      <c r="P18" s="73">
        <v>0</v>
      </c>
    </row>
    <row r="19" spans="1:16" s="58" customFormat="1" x14ac:dyDescent="0.3">
      <c r="A19" s="52">
        <v>19</v>
      </c>
      <c r="B19" s="53">
        <v>303</v>
      </c>
      <c r="C19" s="54" t="s">
        <v>21</v>
      </c>
      <c r="D19" s="54" t="s">
        <v>27</v>
      </c>
      <c r="E19" s="55">
        <v>775.76147999999989</v>
      </c>
      <c r="F19" s="55">
        <f>E19*1.35</f>
        <v>1047.277998</v>
      </c>
      <c r="G19" s="54" t="s">
        <v>32</v>
      </c>
      <c r="H19" s="72"/>
      <c r="I19" s="73"/>
      <c r="J19" s="73"/>
      <c r="K19" s="74"/>
      <c r="L19" s="70">
        <v>0</v>
      </c>
      <c r="M19" s="68" t="s">
        <v>75</v>
      </c>
      <c r="N19" s="69"/>
      <c r="O19" s="75"/>
      <c r="P19" s="73">
        <v>0</v>
      </c>
    </row>
    <row r="20" spans="1:16" s="58" customFormat="1" x14ac:dyDescent="0.3">
      <c r="A20" s="52">
        <v>20</v>
      </c>
      <c r="B20" s="53">
        <v>304</v>
      </c>
      <c r="C20" s="54" t="s">
        <v>21</v>
      </c>
      <c r="D20" s="54" t="s">
        <v>27</v>
      </c>
      <c r="E20" s="55">
        <v>740.99375999999995</v>
      </c>
      <c r="F20" s="55">
        <f>E20*1.35</f>
        <v>1000.341576</v>
      </c>
      <c r="G20" s="54" t="s">
        <v>29</v>
      </c>
      <c r="H20" s="72">
        <v>3771088</v>
      </c>
      <c r="I20" s="68" t="s">
        <v>30</v>
      </c>
      <c r="J20" s="69" t="s">
        <v>31</v>
      </c>
      <c r="K20" s="68" t="s">
        <v>30</v>
      </c>
      <c r="L20" s="70">
        <v>3771088</v>
      </c>
      <c r="M20" s="68">
        <v>3994.7966101694915</v>
      </c>
      <c r="N20" s="71">
        <v>2828316</v>
      </c>
      <c r="O20" s="75">
        <v>2345225</v>
      </c>
      <c r="P20" s="73">
        <v>1425863</v>
      </c>
    </row>
    <row r="21" spans="1:16" s="58" customFormat="1" x14ac:dyDescent="0.3">
      <c r="A21" s="52">
        <v>21</v>
      </c>
      <c r="B21" s="53">
        <v>305</v>
      </c>
      <c r="C21" s="54" t="s">
        <v>21</v>
      </c>
      <c r="D21" s="54" t="s">
        <v>27</v>
      </c>
      <c r="E21" s="55">
        <v>775.76147999999989</v>
      </c>
      <c r="F21" s="55">
        <f>E21*1.35</f>
        <v>1047.277998</v>
      </c>
      <c r="G21" s="54" t="s">
        <v>32</v>
      </c>
      <c r="H21" s="72"/>
      <c r="I21" s="73"/>
      <c r="J21" s="73"/>
      <c r="K21" s="74"/>
      <c r="L21" s="70">
        <v>0</v>
      </c>
      <c r="M21" s="68" t="s">
        <v>75</v>
      </c>
      <c r="N21" s="69"/>
      <c r="O21" s="75"/>
      <c r="P21" s="73">
        <v>0</v>
      </c>
    </row>
    <row r="22" spans="1:16" s="58" customFormat="1" x14ac:dyDescent="0.3">
      <c r="A22" s="52">
        <v>22</v>
      </c>
      <c r="B22" s="53">
        <v>306</v>
      </c>
      <c r="C22" s="54" t="s">
        <v>21</v>
      </c>
      <c r="D22" s="54" t="s">
        <v>27</v>
      </c>
      <c r="E22" s="55">
        <v>775.76147999999989</v>
      </c>
      <c r="F22" s="55">
        <f>E22*1.35</f>
        <v>1047.277998</v>
      </c>
      <c r="G22" s="54" t="s">
        <v>32</v>
      </c>
      <c r="H22" s="72"/>
      <c r="I22" s="73"/>
      <c r="J22" s="73"/>
      <c r="K22" s="74"/>
      <c r="L22" s="70">
        <v>0</v>
      </c>
      <c r="M22" s="68" t="s">
        <v>75</v>
      </c>
      <c r="N22" s="69"/>
      <c r="O22" s="75"/>
      <c r="P22" s="73">
        <v>0</v>
      </c>
    </row>
    <row r="23" spans="1:16" s="58" customFormat="1" x14ac:dyDescent="0.3">
      <c r="A23" s="52">
        <v>23</v>
      </c>
      <c r="B23" s="53">
        <v>307</v>
      </c>
      <c r="C23" s="54" t="s">
        <v>21</v>
      </c>
      <c r="D23" s="54" t="s">
        <v>27</v>
      </c>
      <c r="E23" s="55">
        <v>841.20659999999998</v>
      </c>
      <c r="F23" s="55">
        <f>E23*1.35</f>
        <v>1135.6289100000001</v>
      </c>
      <c r="G23" s="54" t="s">
        <v>32</v>
      </c>
      <c r="H23" s="72"/>
      <c r="I23" s="73"/>
      <c r="J23" s="73"/>
      <c r="K23" s="74"/>
      <c r="L23" s="70">
        <v>0</v>
      </c>
      <c r="M23" s="68" t="s">
        <v>75</v>
      </c>
      <c r="N23" s="69"/>
      <c r="O23" s="75"/>
      <c r="P23" s="73">
        <v>0</v>
      </c>
    </row>
    <row r="24" spans="1:16" s="58" customFormat="1" x14ac:dyDescent="0.3">
      <c r="A24" s="52">
        <v>24</v>
      </c>
      <c r="B24" s="53">
        <v>308</v>
      </c>
      <c r="C24" s="54" t="s">
        <v>21</v>
      </c>
      <c r="D24" s="54" t="s">
        <v>27</v>
      </c>
      <c r="E24" s="55">
        <v>804.93191999999999</v>
      </c>
      <c r="F24" s="55">
        <f>E24*1.35</f>
        <v>1086.6580920000001</v>
      </c>
      <c r="G24" s="54" t="s">
        <v>29</v>
      </c>
      <c r="H24" s="72">
        <v>3966425</v>
      </c>
      <c r="I24" s="68" t="s">
        <v>30</v>
      </c>
      <c r="J24" s="69" t="s">
        <v>31</v>
      </c>
      <c r="K24" s="68" t="s">
        <v>30</v>
      </c>
      <c r="L24" s="70">
        <v>3966425</v>
      </c>
      <c r="M24" s="68">
        <v>3869.6829268292681</v>
      </c>
      <c r="N24" s="71">
        <v>2974818.75</v>
      </c>
      <c r="O24" s="75">
        <v>2383121</v>
      </c>
      <c r="P24" s="73">
        <v>1583304</v>
      </c>
    </row>
    <row r="25" spans="1:16" s="58" customFormat="1" x14ac:dyDescent="0.3">
      <c r="A25" s="52">
        <v>25</v>
      </c>
      <c r="B25" s="53">
        <v>401</v>
      </c>
      <c r="C25" s="54" t="s">
        <v>21</v>
      </c>
      <c r="D25" s="54" t="s">
        <v>27</v>
      </c>
      <c r="E25" s="55">
        <v>817.31052</v>
      </c>
      <c r="F25" s="55">
        <f>E25*1.35</f>
        <v>1103.3692020000001</v>
      </c>
      <c r="G25" s="54" t="s">
        <v>32</v>
      </c>
      <c r="H25" s="72"/>
      <c r="I25" s="73"/>
      <c r="J25" s="73"/>
      <c r="K25" s="74"/>
      <c r="L25" s="70">
        <v>0</v>
      </c>
      <c r="M25" s="68" t="s">
        <v>75</v>
      </c>
      <c r="N25" s="69"/>
      <c r="O25" s="75"/>
      <c r="P25" s="73">
        <v>0</v>
      </c>
    </row>
    <row r="26" spans="1:16" s="58" customFormat="1" x14ac:dyDescent="0.3">
      <c r="A26" s="52">
        <v>26</v>
      </c>
      <c r="B26" s="53">
        <v>402</v>
      </c>
      <c r="C26" s="54" t="s">
        <v>21</v>
      </c>
      <c r="D26" s="54" t="s">
        <v>27</v>
      </c>
      <c r="E26" s="55">
        <v>817.31052</v>
      </c>
      <c r="F26" s="55">
        <f>E26*1.35</f>
        <v>1103.3692020000001</v>
      </c>
      <c r="G26" s="54" t="s">
        <v>32</v>
      </c>
      <c r="H26" s="72"/>
      <c r="I26" s="73"/>
      <c r="J26" s="73"/>
      <c r="K26" s="74"/>
      <c r="L26" s="70">
        <v>0</v>
      </c>
      <c r="M26" s="68" t="s">
        <v>75</v>
      </c>
      <c r="N26" s="69"/>
      <c r="O26" s="75"/>
      <c r="P26" s="73">
        <v>0</v>
      </c>
    </row>
    <row r="27" spans="1:16" s="58" customFormat="1" x14ac:dyDescent="0.3">
      <c r="A27" s="52">
        <v>27</v>
      </c>
      <c r="B27" s="53">
        <v>403</v>
      </c>
      <c r="C27" s="54" t="s">
        <v>21</v>
      </c>
      <c r="D27" s="54" t="s">
        <v>27</v>
      </c>
      <c r="E27" s="55">
        <v>754.44875999999999</v>
      </c>
      <c r="F27" s="55">
        <f>E27*1.35</f>
        <v>1018.5058260000001</v>
      </c>
      <c r="G27" s="54" t="s">
        <v>32</v>
      </c>
      <c r="H27" s="72"/>
      <c r="I27" s="73"/>
      <c r="J27" s="73"/>
      <c r="K27" s="74"/>
      <c r="L27" s="70">
        <v>0</v>
      </c>
      <c r="M27" s="68" t="s">
        <v>75</v>
      </c>
      <c r="N27" s="69"/>
      <c r="O27" s="75"/>
      <c r="P27" s="73">
        <v>0</v>
      </c>
    </row>
    <row r="28" spans="1:16" s="58" customFormat="1" x14ac:dyDescent="0.3">
      <c r="A28" s="52">
        <v>28</v>
      </c>
      <c r="B28" s="53">
        <v>404</v>
      </c>
      <c r="C28" s="54" t="s">
        <v>21</v>
      </c>
      <c r="D28" s="54" t="s">
        <v>27</v>
      </c>
      <c r="E28" s="55">
        <v>754.44875999999999</v>
      </c>
      <c r="F28" s="55">
        <f>E28*1.35</f>
        <v>1018.5058260000001</v>
      </c>
      <c r="G28" s="54" t="s">
        <v>32</v>
      </c>
      <c r="H28" s="72"/>
      <c r="I28" s="73"/>
      <c r="J28" s="73"/>
      <c r="K28" s="74"/>
      <c r="L28" s="70">
        <v>0</v>
      </c>
      <c r="M28" s="68" t="s">
        <v>75</v>
      </c>
      <c r="N28" s="69"/>
      <c r="O28" s="75"/>
      <c r="P28" s="73">
        <v>0</v>
      </c>
    </row>
    <row r="29" spans="1:16" s="58" customFormat="1" x14ac:dyDescent="0.3">
      <c r="A29" s="52">
        <v>29</v>
      </c>
      <c r="B29" s="53">
        <v>405</v>
      </c>
      <c r="C29" s="54" t="s">
        <v>21</v>
      </c>
      <c r="D29" s="54" t="s">
        <v>27</v>
      </c>
      <c r="E29" s="55">
        <v>754.44875999999999</v>
      </c>
      <c r="F29" s="55">
        <f>E29*1.35</f>
        <v>1018.5058260000001</v>
      </c>
      <c r="G29" s="54" t="s">
        <v>32</v>
      </c>
      <c r="H29" s="72"/>
      <c r="I29" s="73"/>
      <c r="J29" s="73"/>
      <c r="K29" s="74"/>
      <c r="L29" s="70">
        <v>0</v>
      </c>
      <c r="M29" s="68" t="s">
        <v>75</v>
      </c>
      <c r="N29" s="69"/>
      <c r="O29" s="75"/>
      <c r="P29" s="73">
        <v>0</v>
      </c>
    </row>
    <row r="30" spans="1:16" s="58" customFormat="1" x14ac:dyDescent="0.3">
      <c r="A30" s="52">
        <v>30</v>
      </c>
      <c r="B30" s="53">
        <v>406</v>
      </c>
      <c r="C30" s="54" t="s">
        <v>21</v>
      </c>
      <c r="D30" s="54" t="s">
        <v>27</v>
      </c>
      <c r="E30" s="55">
        <v>754.44875999999999</v>
      </c>
      <c r="F30" s="55">
        <f>E30*1.35</f>
        <v>1018.5058260000001</v>
      </c>
      <c r="G30" s="54" t="s">
        <v>32</v>
      </c>
      <c r="H30" s="72"/>
      <c r="I30" s="73"/>
      <c r="J30" s="73"/>
      <c r="K30" s="74"/>
      <c r="L30" s="70">
        <v>0</v>
      </c>
      <c r="M30" s="68" t="s">
        <v>75</v>
      </c>
      <c r="N30" s="69"/>
      <c r="O30" s="75"/>
      <c r="P30" s="73">
        <v>0</v>
      </c>
    </row>
    <row r="31" spans="1:16" s="58" customFormat="1" x14ac:dyDescent="0.3">
      <c r="A31" s="52">
        <v>31</v>
      </c>
      <c r="B31" s="53">
        <v>407</v>
      </c>
      <c r="C31" s="54" t="s">
        <v>21</v>
      </c>
      <c r="D31" s="54" t="s">
        <v>27</v>
      </c>
      <c r="E31" s="55">
        <v>817.31052</v>
      </c>
      <c r="F31" s="55">
        <f>E31*1.35</f>
        <v>1103.3692020000001</v>
      </c>
      <c r="G31" s="54" t="s">
        <v>32</v>
      </c>
      <c r="H31" s="72"/>
      <c r="I31" s="73"/>
      <c r="J31" s="73"/>
      <c r="K31" s="74"/>
      <c r="L31" s="70">
        <v>0</v>
      </c>
      <c r="M31" s="68" t="s">
        <v>75</v>
      </c>
      <c r="N31" s="69"/>
      <c r="O31" s="75"/>
      <c r="P31" s="73">
        <v>0</v>
      </c>
    </row>
    <row r="32" spans="1:16" s="58" customFormat="1" x14ac:dyDescent="0.3">
      <c r="A32" s="52">
        <v>32</v>
      </c>
      <c r="B32" s="53">
        <v>408</v>
      </c>
      <c r="C32" s="54" t="s">
        <v>21</v>
      </c>
      <c r="D32" s="54" t="s">
        <v>27</v>
      </c>
      <c r="E32" s="56">
        <v>786.95603999999992</v>
      </c>
      <c r="F32" s="55">
        <f>E32*1.35</f>
        <v>1062.390654</v>
      </c>
      <c r="G32" s="54" t="s">
        <v>29</v>
      </c>
      <c r="H32" s="72">
        <v>3636375</v>
      </c>
      <c r="I32" s="68" t="s">
        <v>30</v>
      </c>
      <c r="J32" s="69" t="s">
        <v>31</v>
      </c>
      <c r="K32" s="68" t="s">
        <v>30</v>
      </c>
      <c r="L32" s="70">
        <v>3636375</v>
      </c>
      <c r="M32" s="68">
        <v>3611.0973187686195</v>
      </c>
      <c r="N32" s="71">
        <v>2727281.25</v>
      </c>
      <c r="O32" s="75">
        <v>3250825</v>
      </c>
      <c r="P32" s="73">
        <v>385550</v>
      </c>
    </row>
    <row r="33" spans="1:16" s="58" customFormat="1" x14ac:dyDescent="0.3">
      <c r="A33" s="52">
        <v>33</v>
      </c>
      <c r="B33" s="53">
        <v>501</v>
      </c>
      <c r="C33" s="54" t="s">
        <v>21</v>
      </c>
      <c r="D33" s="54" t="s">
        <v>27</v>
      </c>
      <c r="E33" s="56">
        <v>804.93191999999999</v>
      </c>
      <c r="F33" s="55">
        <f>E33*1.35</f>
        <v>1086.6580920000001</v>
      </c>
      <c r="G33" s="54" t="s">
        <v>29</v>
      </c>
      <c r="H33" s="72">
        <v>4171425</v>
      </c>
      <c r="I33" s="68" t="s">
        <v>30</v>
      </c>
      <c r="J33" s="69" t="s">
        <v>31</v>
      </c>
      <c r="K33" s="68" t="s">
        <v>30</v>
      </c>
      <c r="L33" s="70">
        <v>4171425</v>
      </c>
      <c r="M33" s="68">
        <v>4069.6829268292681</v>
      </c>
      <c r="N33" s="71">
        <v>3128568.75</v>
      </c>
      <c r="O33" s="75">
        <v>2387207</v>
      </c>
      <c r="P33" s="73">
        <v>1784218</v>
      </c>
    </row>
    <row r="34" spans="1:16" s="58" customFormat="1" x14ac:dyDescent="0.3">
      <c r="A34" s="52">
        <v>34</v>
      </c>
      <c r="B34" s="53">
        <v>502</v>
      </c>
      <c r="C34" s="54" t="s">
        <v>21</v>
      </c>
      <c r="D34" s="54" t="s">
        <v>27</v>
      </c>
      <c r="E34" s="55">
        <v>841.20659999999998</v>
      </c>
      <c r="F34" s="55">
        <f>E34*1.35</f>
        <v>1135.6289100000001</v>
      </c>
      <c r="G34" s="54" t="s">
        <v>32</v>
      </c>
      <c r="H34" s="72"/>
      <c r="I34" s="73"/>
      <c r="J34" s="73"/>
      <c r="K34" s="74"/>
      <c r="L34" s="70">
        <v>0</v>
      </c>
      <c r="M34" s="68" t="s">
        <v>75</v>
      </c>
      <c r="N34" s="69"/>
      <c r="O34" s="75"/>
      <c r="P34" s="73">
        <v>0</v>
      </c>
    </row>
    <row r="35" spans="1:16" s="58" customFormat="1" x14ac:dyDescent="0.3">
      <c r="A35" s="52">
        <v>35</v>
      </c>
      <c r="B35" s="53">
        <v>503</v>
      </c>
      <c r="C35" s="54" t="s">
        <v>21</v>
      </c>
      <c r="D35" s="54" t="s">
        <v>27</v>
      </c>
      <c r="E35" s="55">
        <v>775.76147999999989</v>
      </c>
      <c r="F35" s="55">
        <f>E35*1.35</f>
        <v>1047.277998</v>
      </c>
      <c r="G35" s="54" t="s">
        <v>32</v>
      </c>
      <c r="H35" s="72"/>
      <c r="I35" s="73"/>
      <c r="J35" s="73"/>
      <c r="K35" s="74"/>
      <c r="L35" s="70">
        <v>0</v>
      </c>
      <c r="M35" s="68" t="s">
        <v>75</v>
      </c>
      <c r="N35" s="69"/>
      <c r="O35" s="75"/>
      <c r="P35" s="73">
        <v>0</v>
      </c>
    </row>
    <row r="36" spans="1:16" s="58" customFormat="1" x14ac:dyDescent="0.3">
      <c r="A36" s="52">
        <v>36</v>
      </c>
      <c r="B36" s="53">
        <v>504</v>
      </c>
      <c r="C36" s="54" t="s">
        <v>21</v>
      </c>
      <c r="D36" s="54" t="s">
        <v>27</v>
      </c>
      <c r="E36" s="56">
        <v>775.76147999999989</v>
      </c>
      <c r="F36" s="55">
        <f>E36*1.35</f>
        <v>1047.277998</v>
      </c>
      <c r="G36" s="54" t="s">
        <v>29</v>
      </c>
      <c r="H36" s="72">
        <v>3865488</v>
      </c>
      <c r="I36" s="68" t="s">
        <v>30</v>
      </c>
      <c r="J36" s="69" t="s">
        <v>31</v>
      </c>
      <c r="K36" s="68" t="s">
        <v>30</v>
      </c>
      <c r="L36" s="70">
        <v>3865488</v>
      </c>
      <c r="M36" s="68">
        <v>3559.1646766772405</v>
      </c>
      <c r="N36" s="71">
        <v>2899116</v>
      </c>
      <c r="O36" s="75">
        <v>1583484</v>
      </c>
      <c r="P36" s="73">
        <v>2282004</v>
      </c>
    </row>
    <row r="37" spans="1:16" s="58" customFormat="1" x14ac:dyDescent="0.3">
      <c r="A37" s="52">
        <v>37</v>
      </c>
      <c r="B37" s="53">
        <v>505</v>
      </c>
      <c r="C37" s="54" t="s">
        <v>21</v>
      </c>
      <c r="D37" s="54" t="s">
        <v>27</v>
      </c>
      <c r="E37" s="55">
        <v>775.76147999999989</v>
      </c>
      <c r="F37" s="55">
        <f>E37*1.35</f>
        <v>1047.277998</v>
      </c>
      <c r="G37" s="54" t="s">
        <v>32</v>
      </c>
      <c r="H37" s="72"/>
      <c r="I37" s="73"/>
      <c r="J37" s="73"/>
      <c r="K37" s="74"/>
      <c r="L37" s="70">
        <v>0</v>
      </c>
      <c r="M37" s="68" t="s">
        <v>75</v>
      </c>
      <c r="N37" s="69"/>
      <c r="O37" s="75"/>
      <c r="P37" s="73">
        <v>0</v>
      </c>
    </row>
    <row r="38" spans="1:16" s="58" customFormat="1" x14ac:dyDescent="0.3">
      <c r="A38" s="52">
        <v>38</v>
      </c>
      <c r="B38" s="53">
        <v>506</v>
      </c>
      <c r="C38" s="54" t="s">
        <v>21</v>
      </c>
      <c r="D38" s="54" t="s">
        <v>27</v>
      </c>
      <c r="E38" s="55">
        <v>775.76147999999989</v>
      </c>
      <c r="F38" s="55">
        <f>E38*1.35</f>
        <v>1047.277998</v>
      </c>
      <c r="G38" s="54" t="s">
        <v>32</v>
      </c>
      <c r="H38" s="72"/>
      <c r="I38" s="73"/>
      <c r="J38" s="73"/>
      <c r="K38" s="74"/>
      <c r="L38" s="70">
        <v>0</v>
      </c>
      <c r="M38" s="68" t="s">
        <v>75</v>
      </c>
      <c r="N38" s="69"/>
      <c r="O38" s="75"/>
      <c r="P38" s="73">
        <v>0</v>
      </c>
    </row>
    <row r="39" spans="1:16" s="58" customFormat="1" x14ac:dyDescent="0.3">
      <c r="A39" s="52">
        <v>39</v>
      </c>
      <c r="B39" s="53">
        <v>507</v>
      </c>
      <c r="C39" s="54" t="s">
        <v>21</v>
      </c>
      <c r="D39" s="54" t="s">
        <v>27</v>
      </c>
      <c r="E39" s="55">
        <v>841.20659999999998</v>
      </c>
      <c r="F39" s="55">
        <f>E39*1.35</f>
        <v>1135.6289100000001</v>
      </c>
      <c r="G39" s="54" t="s">
        <v>32</v>
      </c>
      <c r="H39" s="72"/>
      <c r="I39" s="73"/>
      <c r="J39" s="73"/>
      <c r="K39" s="74"/>
      <c r="L39" s="70">
        <v>0</v>
      </c>
      <c r="M39" s="68" t="s">
        <v>75</v>
      </c>
      <c r="N39" s="69"/>
      <c r="O39" s="75"/>
      <c r="P39" s="73">
        <v>0</v>
      </c>
    </row>
    <row r="40" spans="1:16" s="58" customFormat="1" x14ac:dyDescent="0.3">
      <c r="A40" s="52">
        <v>40</v>
      </c>
      <c r="B40" s="53">
        <v>508</v>
      </c>
      <c r="C40" s="54" t="s">
        <v>21</v>
      </c>
      <c r="D40" s="54" t="s">
        <v>27</v>
      </c>
      <c r="E40" s="55">
        <v>841.20659999999998</v>
      </c>
      <c r="F40" s="55">
        <f>E40*1.35</f>
        <v>1135.6289100000001</v>
      </c>
      <c r="G40" s="54" t="s">
        <v>32</v>
      </c>
      <c r="H40" s="72"/>
      <c r="I40" s="73"/>
      <c r="J40" s="73"/>
      <c r="K40" s="74"/>
      <c r="L40" s="70">
        <v>0</v>
      </c>
      <c r="M40" s="68">
        <v>0</v>
      </c>
      <c r="N40" s="69"/>
      <c r="O40" s="75"/>
      <c r="P40" s="73">
        <v>0</v>
      </c>
    </row>
    <row r="41" spans="1:16" s="58" customFormat="1" x14ac:dyDescent="0.3">
      <c r="A41" s="52">
        <v>41</v>
      </c>
      <c r="B41" s="53">
        <v>601</v>
      </c>
      <c r="C41" s="54" t="s">
        <v>21</v>
      </c>
      <c r="D41" s="54" t="s">
        <v>27</v>
      </c>
      <c r="E41" s="55">
        <v>817.31052</v>
      </c>
      <c r="F41" s="55">
        <f>E41*1.35</f>
        <v>1103.3692020000001</v>
      </c>
      <c r="G41" s="54" t="s">
        <v>29</v>
      </c>
      <c r="H41" s="72">
        <v>4103439</v>
      </c>
      <c r="I41" s="68" t="s">
        <v>30</v>
      </c>
      <c r="J41" s="69" t="s">
        <v>31</v>
      </c>
      <c r="K41" s="68" t="s">
        <v>30</v>
      </c>
      <c r="L41" s="70">
        <v>4103439</v>
      </c>
      <c r="M41" s="68">
        <v>3586.1863825548917</v>
      </c>
      <c r="N41" s="76">
        <v>3077579.25</v>
      </c>
      <c r="O41" s="75">
        <v>0</v>
      </c>
      <c r="P41" s="73">
        <v>4103439</v>
      </c>
    </row>
    <row r="42" spans="1:16" s="58" customFormat="1" x14ac:dyDescent="0.3">
      <c r="A42" s="52">
        <v>42</v>
      </c>
      <c r="B42" s="53">
        <v>602</v>
      </c>
      <c r="C42" s="54" t="s">
        <v>21</v>
      </c>
      <c r="D42" s="54" t="s">
        <v>27</v>
      </c>
      <c r="E42" s="55">
        <v>817.31052</v>
      </c>
      <c r="F42" s="55">
        <f>E42*1.35</f>
        <v>1103.3692020000001</v>
      </c>
      <c r="G42" s="54" t="s">
        <v>32</v>
      </c>
      <c r="H42" s="72"/>
      <c r="I42" s="73"/>
      <c r="J42" s="73"/>
      <c r="K42" s="74"/>
      <c r="L42" s="70">
        <v>0</v>
      </c>
      <c r="M42" s="68" t="s">
        <v>75</v>
      </c>
      <c r="N42" s="69"/>
      <c r="O42" s="75"/>
      <c r="P42" s="73">
        <v>0</v>
      </c>
    </row>
    <row r="43" spans="1:16" s="58" customFormat="1" x14ac:dyDescent="0.3">
      <c r="A43" s="52">
        <v>43</v>
      </c>
      <c r="B43" s="53">
        <v>603</v>
      </c>
      <c r="C43" s="54" t="s">
        <v>21</v>
      </c>
      <c r="D43" s="54" t="s">
        <v>27</v>
      </c>
      <c r="E43" s="55">
        <v>754.44875999999999</v>
      </c>
      <c r="F43" s="55">
        <f>E43*1.35</f>
        <v>1018.5058260000001</v>
      </c>
      <c r="G43" s="54" t="s">
        <v>32</v>
      </c>
      <c r="H43" s="72"/>
      <c r="I43" s="73"/>
      <c r="J43" s="73"/>
      <c r="K43" s="74"/>
      <c r="L43" s="70">
        <v>0</v>
      </c>
      <c r="M43" s="68" t="s">
        <v>75</v>
      </c>
      <c r="N43" s="69"/>
      <c r="O43" s="75"/>
      <c r="P43" s="73">
        <v>0</v>
      </c>
    </row>
    <row r="44" spans="1:16" s="58" customFormat="1" x14ac:dyDescent="0.3">
      <c r="A44" s="52">
        <v>44</v>
      </c>
      <c r="B44" s="53">
        <v>604</v>
      </c>
      <c r="C44" s="54" t="s">
        <v>21</v>
      </c>
      <c r="D44" s="54" t="s">
        <v>27</v>
      </c>
      <c r="E44" s="56">
        <v>723.98663999999997</v>
      </c>
      <c r="F44" s="55">
        <f>E44*1.35</f>
        <v>977.38196400000004</v>
      </c>
      <c r="G44" s="54" t="s">
        <v>29</v>
      </c>
      <c r="H44" s="72">
        <v>3081000</v>
      </c>
      <c r="I44" s="68" t="s">
        <v>30</v>
      </c>
      <c r="J44" s="69" t="s">
        <v>31</v>
      </c>
      <c r="K44" s="68" t="s">
        <v>30</v>
      </c>
      <c r="L44" s="70">
        <v>3081000</v>
      </c>
      <c r="M44" s="68">
        <v>3323.6245954692558</v>
      </c>
      <c r="N44" s="71">
        <v>2310750</v>
      </c>
      <c r="O44" s="75">
        <v>2257338</v>
      </c>
      <c r="P44" s="73">
        <v>823662</v>
      </c>
    </row>
    <row r="45" spans="1:16" s="58" customFormat="1" x14ac:dyDescent="0.3">
      <c r="A45" s="52">
        <v>45</v>
      </c>
      <c r="B45" s="53">
        <v>605</v>
      </c>
      <c r="C45" s="54" t="s">
        <v>21</v>
      </c>
      <c r="D45" s="54" t="s">
        <v>27</v>
      </c>
      <c r="E45" s="55">
        <v>754.44875999999999</v>
      </c>
      <c r="F45" s="55">
        <f>E45*1.35</f>
        <v>1018.5058260000001</v>
      </c>
      <c r="G45" s="54" t="s">
        <v>29</v>
      </c>
      <c r="H45" s="72">
        <v>3201279</v>
      </c>
      <c r="I45" s="68" t="s">
        <v>30</v>
      </c>
      <c r="J45" s="69" t="s">
        <v>31</v>
      </c>
      <c r="K45" s="68" t="s">
        <v>30</v>
      </c>
      <c r="L45" s="70">
        <v>3201279</v>
      </c>
      <c r="M45" s="68">
        <v>3030.8590568070622</v>
      </c>
      <c r="N45" s="71">
        <v>2400959.25</v>
      </c>
      <c r="O45" s="75">
        <v>332565</v>
      </c>
      <c r="P45" s="73">
        <v>2868714</v>
      </c>
    </row>
    <row r="46" spans="1:16" s="58" customFormat="1" x14ac:dyDescent="0.3">
      <c r="A46" s="52">
        <v>46</v>
      </c>
      <c r="B46" s="53">
        <v>606</v>
      </c>
      <c r="C46" s="54" t="s">
        <v>21</v>
      </c>
      <c r="D46" s="54" t="s">
        <v>27</v>
      </c>
      <c r="E46" s="55">
        <v>754.44875999999999</v>
      </c>
      <c r="F46" s="55">
        <f>E46*1.35</f>
        <v>1018.5058260000001</v>
      </c>
      <c r="G46" s="54" t="s">
        <v>32</v>
      </c>
      <c r="H46" s="72"/>
      <c r="I46" s="73"/>
      <c r="J46" s="73"/>
      <c r="K46" s="74"/>
      <c r="L46" s="70">
        <v>0</v>
      </c>
      <c r="M46" s="68" t="s">
        <v>75</v>
      </c>
      <c r="N46" s="69"/>
      <c r="O46" s="75"/>
      <c r="P46" s="73">
        <v>0</v>
      </c>
    </row>
    <row r="47" spans="1:16" s="58" customFormat="1" x14ac:dyDescent="0.3">
      <c r="A47" s="52">
        <v>47</v>
      </c>
      <c r="B47" s="53">
        <v>607</v>
      </c>
      <c r="C47" s="54" t="s">
        <v>21</v>
      </c>
      <c r="D47" s="54" t="s">
        <v>27</v>
      </c>
      <c r="E47" s="55">
        <v>817.31052</v>
      </c>
      <c r="F47" s="55">
        <f>E47*1.35</f>
        <v>1103.3692020000001</v>
      </c>
      <c r="G47" s="54" t="s">
        <v>32</v>
      </c>
      <c r="H47" s="72"/>
      <c r="I47" s="73"/>
      <c r="J47" s="73"/>
      <c r="K47" s="74"/>
      <c r="L47" s="70">
        <v>0</v>
      </c>
      <c r="M47" s="68" t="s">
        <v>75</v>
      </c>
      <c r="N47" s="69"/>
      <c r="O47" s="75"/>
      <c r="P47" s="73">
        <v>0</v>
      </c>
    </row>
    <row r="48" spans="1:16" s="58" customFormat="1" x14ac:dyDescent="0.3">
      <c r="A48" s="52">
        <v>48</v>
      </c>
      <c r="B48" s="53">
        <v>608</v>
      </c>
      <c r="C48" s="54" t="s">
        <v>21</v>
      </c>
      <c r="D48" s="54" t="s">
        <v>27</v>
      </c>
      <c r="E48" s="55">
        <v>817.31052</v>
      </c>
      <c r="F48" s="55">
        <f>E48*1.35</f>
        <v>1103.3692020000001</v>
      </c>
      <c r="G48" s="54" t="s">
        <v>32</v>
      </c>
      <c r="H48" s="72"/>
      <c r="I48" s="73"/>
      <c r="J48" s="73"/>
      <c r="K48" s="74"/>
      <c r="L48" s="70">
        <v>0</v>
      </c>
      <c r="M48" s="68" t="s">
        <v>75</v>
      </c>
      <c r="N48" s="69"/>
      <c r="O48" s="75"/>
      <c r="P48" s="73">
        <v>0</v>
      </c>
    </row>
    <row r="49" spans="1:16" s="58" customFormat="1" x14ac:dyDescent="0.3">
      <c r="A49" s="52">
        <v>49</v>
      </c>
      <c r="B49" s="53">
        <v>701</v>
      </c>
      <c r="C49" s="54" t="s">
        <v>21</v>
      </c>
      <c r="D49" s="54" t="s">
        <v>27</v>
      </c>
      <c r="E49" s="56">
        <v>804.93191999999999</v>
      </c>
      <c r="F49" s="55">
        <f>E49*1.35</f>
        <v>1086.6580920000001</v>
      </c>
      <c r="G49" s="54" t="s">
        <v>29</v>
      </c>
      <c r="H49" s="72">
        <v>3068925</v>
      </c>
      <c r="I49" s="68" t="s">
        <v>30</v>
      </c>
      <c r="J49" s="69" t="s">
        <v>31</v>
      </c>
      <c r="K49" s="68" t="s">
        <v>30</v>
      </c>
      <c r="L49" s="70">
        <v>3068925</v>
      </c>
      <c r="M49" s="68">
        <v>2994.0731707317073</v>
      </c>
      <c r="N49" s="71">
        <v>2301693.75</v>
      </c>
      <c r="O49" s="75">
        <v>2021443</v>
      </c>
      <c r="P49" s="73">
        <v>1047482</v>
      </c>
    </row>
    <row r="50" spans="1:16" s="58" customFormat="1" x14ac:dyDescent="0.3">
      <c r="A50" s="52">
        <v>50</v>
      </c>
      <c r="B50" s="53">
        <v>702</v>
      </c>
      <c r="C50" s="54" t="s">
        <v>21</v>
      </c>
      <c r="D50" s="54" t="s">
        <v>27</v>
      </c>
      <c r="E50" s="56">
        <v>804.93191999999999</v>
      </c>
      <c r="F50" s="55">
        <f>E50*1.35</f>
        <v>1086.6580920000001</v>
      </c>
      <c r="G50" s="54" t="s">
        <v>29</v>
      </c>
      <c r="H50" s="72">
        <v>3990000</v>
      </c>
      <c r="I50" s="68" t="s">
        <v>30</v>
      </c>
      <c r="J50" s="69" t="s">
        <v>31</v>
      </c>
      <c r="K50" s="68" t="s">
        <v>30</v>
      </c>
      <c r="L50" s="70">
        <v>3990000</v>
      </c>
      <c r="M50" s="68">
        <v>3892.6829268292681</v>
      </c>
      <c r="N50" s="71">
        <v>2992500</v>
      </c>
      <c r="O50" s="75">
        <v>2481366</v>
      </c>
      <c r="P50" s="73">
        <v>1508634</v>
      </c>
    </row>
    <row r="51" spans="1:16" s="58" customFormat="1" x14ac:dyDescent="0.3">
      <c r="A51" s="52">
        <v>51</v>
      </c>
      <c r="B51" s="53">
        <v>703</v>
      </c>
      <c r="C51" s="54" t="s">
        <v>21</v>
      </c>
      <c r="D51" s="54" t="s">
        <v>27</v>
      </c>
      <c r="E51" s="55">
        <v>775.76147999999989</v>
      </c>
      <c r="F51" s="55">
        <f>E51*1.35</f>
        <v>1047.277998</v>
      </c>
      <c r="G51" s="54" t="s">
        <v>32</v>
      </c>
      <c r="H51" s="72"/>
      <c r="I51" s="73"/>
      <c r="J51" s="73"/>
      <c r="K51" s="74"/>
      <c r="L51" s="70">
        <v>0</v>
      </c>
      <c r="M51" s="68" t="s">
        <v>75</v>
      </c>
      <c r="N51" s="69"/>
      <c r="O51" s="75"/>
      <c r="P51" s="73">
        <v>0</v>
      </c>
    </row>
    <row r="52" spans="1:16" s="58" customFormat="1" x14ac:dyDescent="0.3">
      <c r="A52" s="52">
        <v>52</v>
      </c>
      <c r="B52" s="53">
        <v>704</v>
      </c>
      <c r="C52" s="54" t="s">
        <v>21</v>
      </c>
      <c r="D52" s="54" t="s">
        <v>27</v>
      </c>
      <c r="E52" s="56">
        <v>740.99375999999995</v>
      </c>
      <c r="F52" s="55">
        <f>E52*1.35</f>
        <v>1000.341576</v>
      </c>
      <c r="G52" s="54" t="s">
        <v>29</v>
      </c>
      <c r="H52" s="72">
        <v>3865488</v>
      </c>
      <c r="I52" s="68" t="s">
        <v>30</v>
      </c>
      <c r="J52" s="69" t="s">
        <v>31</v>
      </c>
      <c r="K52" s="68" t="s">
        <v>30</v>
      </c>
      <c r="L52" s="70">
        <v>3865488</v>
      </c>
      <c r="M52" s="68">
        <v>4094.7966101694915</v>
      </c>
      <c r="N52" s="71">
        <v>2899116</v>
      </c>
      <c r="O52" s="75">
        <v>2389218</v>
      </c>
      <c r="P52" s="73">
        <v>1476270</v>
      </c>
    </row>
    <row r="53" spans="1:16" s="58" customFormat="1" x14ac:dyDescent="0.3">
      <c r="A53" s="52">
        <v>53</v>
      </c>
      <c r="B53" s="53">
        <v>705</v>
      </c>
      <c r="C53" s="54" t="s">
        <v>21</v>
      </c>
      <c r="D53" s="54" t="s">
        <v>27</v>
      </c>
      <c r="E53" s="55">
        <v>775.76147999999989</v>
      </c>
      <c r="F53" s="55">
        <f>E53*1.35</f>
        <v>1047.277998</v>
      </c>
      <c r="G53" s="54" t="s">
        <v>29</v>
      </c>
      <c r="H53" s="72">
        <v>3698400</v>
      </c>
      <c r="I53" s="68" t="s">
        <v>30</v>
      </c>
      <c r="J53" s="69" t="s">
        <v>31</v>
      </c>
      <c r="K53" s="68" t="s">
        <v>30</v>
      </c>
      <c r="L53" s="70">
        <v>3698400</v>
      </c>
      <c r="M53" s="68">
        <v>3405.3176831031701</v>
      </c>
      <c r="N53" s="71">
        <v>2773800</v>
      </c>
      <c r="O53" s="75">
        <v>48502</v>
      </c>
      <c r="P53" s="73">
        <v>3649898</v>
      </c>
    </row>
    <row r="54" spans="1:16" s="58" customFormat="1" x14ac:dyDescent="0.3">
      <c r="A54" s="52">
        <v>54</v>
      </c>
      <c r="B54" s="53">
        <v>706</v>
      </c>
      <c r="C54" s="54" t="s">
        <v>21</v>
      </c>
      <c r="D54" s="54" t="s">
        <v>27</v>
      </c>
      <c r="E54" s="55">
        <v>775.76147999999989</v>
      </c>
      <c r="F54" s="55">
        <f>E54*1.35</f>
        <v>1047.277998</v>
      </c>
      <c r="G54" s="54" t="s">
        <v>32</v>
      </c>
      <c r="H54" s="72"/>
      <c r="I54" s="73"/>
      <c r="J54" s="73"/>
      <c r="K54" s="74"/>
      <c r="L54" s="70">
        <v>0</v>
      </c>
      <c r="M54" s="68" t="s">
        <v>75</v>
      </c>
      <c r="N54" s="69"/>
      <c r="O54" s="75"/>
      <c r="P54" s="73">
        <v>0</v>
      </c>
    </row>
    <row r="55" spans="1:16" s="58" customFormat="1" x14ac:dyDescent="0.3">
      <c r="A55" s="52">
        <v>55</v>
      </c>
      <c r="B55" s="53">
        <v>707</v>
      </c>
      <c r="C55" s="54" t="s">
        <v>21</v>
      </c>
      <c r="D55" s="54" t="s">
        <v>27</v>
      </c>
      <c r="E55" s="55">
        <v>841.20659999999998</v>
      </c>
      <c r="F55" s="55">
        <f>E55*1.35</f>
        <v>1135.6289100000001</v>
      </c>
      <c r="G55" s="54" t="s">
        <v>32</v>
      </c>
      <c r="H55" s="72"/>
      <c r="I55" s="73"/>
      <c r="J55" s="73"/>
      <c r="K55" s="74"/>
      <c r="L55" s="70">
        <v>0</v>
      </c>
      <c r="M55" s="68" t="s">
        <v>75</v>
      </c>
      <c r="N55" s="69"/>
      <c r="O55" s="75"/>
      <c r="P55" s="73">
        <v>0</v>
      </c>
    </row>
    <row r="56" spans="1:16" s="58" customFormat="1" x14ac:dyDescent="0.3">
      <c r="A56" s="52">
        <v>56</v>
      </c>
      <c r="B56" s="53">
        <v>708</v>
      </c>
      <c r="C56" s="54" t="s">
        <v>21</v>
      </c>
      <c r="D56" s="54" t="s">
        <v>27</v>
      </c>
      <c r="E56" s="55">
        <v>804.93191999999999</v>
      </c>
      <c r="F56" s="55">
        <f>E56*1.35</f>
        <v>1086.6580920000001</v>
      </c>
      <c r="G56" s="54" t="s">
        <v>29</v>
      </c>
      <c r="H56" s="72">
        <v>2942500</v>
      </c>
      <c r="I56" s="68" t="s">
        <v>30</v>
      </c>
      <c r="J56" s="69" t="s">
        <v>31</v>
      </c>
      <c r="K56" s="68" t="s">
        <v>30</v>
      </c>
      <c r="L56" s="70">
        <v>2942500</v>
      </c>
      <c r="M56" s="68">
        <v>2870.731707317073</v>
      </c>
      <c r="N56" s="71">
        <v>2206875</v>
      </c>
      <c r="O56" s="75">
        <v>2053143</v>
      </c>
      <c r="P56" s="73">
        <v>889357</v>
      </c>
    </row>
    <row r="57" spans="1:16" s="58" customFormat="1" x14ac:dyDescent="0.3">
      <c r="A57" s="52">
        <v>57</v>
      </c>
      <c r="B57" s="53">
        <v>801</v>
      </c>
      <c r="C57" s="54" t="s">
        <v>21</v>
      </c>
      <c r="D57" s="54" t="s">
        <v>27</v>
      </c>
      <c r="E57" s="55">
        <v>817.31052</v>
      </c>
      <c r="F57" s="55">
        <f>E57*1.35</f>
        <v>1103.3692020000001</v>
      </c>
      <c r="G57" s="54" t="s">
        <v>32</v>
      </c>
      <c r="H57" s="72"/>
      <c r="I57" s="73"/>
      <c r="J57" s="73"/>
      <c r="K57" s="74"/>
      <c r="L57" s="70">
        <v>0</v>
      </c>
      <c r="M57" s="68" t="s">
        <v>75</v>
      </c>
      <c r="N57" s="69"/>
      <c r="O57" s="75"/>
      <c r="P57" s="73">
        <v>0</v>
      </c>
    </row>
    <row r="58" spans="1:16" s="58" customFormat="1" x14ac:dyDescent="0.3">
      <c r="A58" s="52">
        <v>58</v>
      </c>
      <c r="B58" s="53">
        <v>802</v>
      </c>
      <c r="C58" s="54" t="s">
        <v>21</v>
      </c>
      <c r="D58" s="54" t="s">
        <v>27</v>
      </c>
      <c r="E58" s="55">
        <v>817.31052</v>
      </c>
      <c r="F58" s="55">
        <f>E58*1.35</f>
        <v>1103.3692020000001</v>
      </c>
      <c r="G58" s="54" t="s">
        <v>32</v>
      </c>
      <c r="H58" s="72"/>
      <c r="I58" s="73"/>
      <c r="J58" s="73"/>
      <c r="K58" s="74"/>
      <c r="L58" s="70">
        <v>0</v>
      </c>
      <c r="M58" s="68" t="s">
        <v>75</v>
      </c>
      <c r="N58" s="69"/>
      <c r="O58" s="75"/>
      <c r="P58" s="73">
        <v>0</v>
      </c>
    </row>
    <row r="59" spans="1:16" s="58" customFormat="1" x14ac:dyDescent="0.3">
      <c r="A59" s="52">
        <v>59</v>
      </c>
      <c r="B59" s="53">
        <v>803</v>
      </c>
      <c r="C59" s="54" t="s">
        <v>21</v>
      </c>
      <c r="D59" s="54" t="s">
        <v>27</v>
      </c>
      <c r="E59" s="55">
        <v>754.44875999999999</v>
      </c>
      <c r="F59" s="55">
        <f>E59*1.35</f>
        <v>1018.5058260000001</v>
      </c>
      <c r="G59" s="54" t="s">
        <v>32</v>
      </c>
      <c r="H59" s="72"/>
      <c r="I59" s="73"/>
      <c r="J59" s="73"/>
      <c r="K59" s="74"/>
      <c r="L59" s="70">
        <v>0</v>
      </c>
      <c r="M59" s="68" t="s">
        <v>75</v>
      </c>
      <c r="N59" s="69"/>
      <c r="O59" s="75"/>
      <c r="P59" s="73">
        <v>0</v>
      </c>
    </row>
    <row r="60" spans="1:16" s="58" customFormat="1" x14ac:dyDescent="0.3">
      <c r="A60" s="52">
        <v>60</v>
      </c>
      <c r="B60" s="53">
        <v>804</v>
      </c>
      <c r="C60" s="54" t="s">
        <v>21</v>
      </c>
      <c r="D60" s="54" t="s">
        <v>27</v>
      </c>
      <c r="E60" s="55">
        <v>754.44875999999999</v>
      </c>
      <c r="F60" s="55">
        <f>E60*1.35</f>
        <v>1018.5058260000001</v>
      </c>
      <c r="G60" s="54" t="s">
        <v>32</v>
      </c>
      <c r="H60" s="72"/>
      <c r="I60" s="73"/>
      <c r="J60" s="73"/>
      <c r="K60" s="74"/>
      <c r="L60" s="70">
        <v>0</v>
      </c>
      <c r="M60" s="68" t="s">
        <v>75</v>
      </c>
      <c r="N60" s="69"/>
      <c r="O60" s="75"/>
      <c r="P60" s="73">
        <v>0</v>
      </c>
    </row>
    <row r="61" spans="1:16" s="58" customFormat="1" x14ac:dyDescent="0.3">
      <c r="A61" s="52">
        <v>61</v>
      </c>
      <c r="B61" s="53">
        <v>805</v>
      </c>
      <c r="C61" s="54" t="s">
        <v>21</v>
      </c>
      <c r="D61" s="54" t="s">
        <v>27</v>
      </c>
      <c r="E61" s="55">
        <v>754.44875999999999</v>
      </c>
      <c r="F61" s="55">
        <f>E61*1.35</f>
        <v>1018.5058260000001</v>
      </c>
      <c r="G61" s="54" t="s">
        <v>32</v>
      </c>
      <c r="H61" s="72"/>
      <c r="I61" s="73"/>
      <c r="J61" s="73"/>
      <c r="K61" s="74"/>
      <c r="L61" s="70">
        <v>0</v>
      </c>
      <c r="M61" s="68" t="s">
        <v>75</v>
      </c>
      <c r="N61" s="69"/>
      <c r="O61" s="75"/>
      <c r="P61" s="73">
        <v>0</v>
      </c>
    </row>
    <row r="62" spans="1:16" s="58" customFormat="1" x14ac:dyDescent="0.3">
      <c r="A62" s="52">
        <v>62</v>
      </c>
      <c r="B62" s="53">
        <v>806</v>
      </c>
      <c r="C62" s="54" t="s">
        <v>21</v>
      </c>
      <c r="D62" s="54" t="s">
        <v>27</v>
      </c>
      <c r="E62" s="55">
        <v>754.44875999999999</v>
      </c>
      <c r="F62" s="55">
        <f>E62*1.35</f>
        <v>1018.5058260000001</v>
      </c>
      <c r="G62" s="54" t="s">
        <v>32</v>
      </c>
      <c r="H62" s="72"/>
      <c r="I62" s="73"/>
      <c r="J62" s="73"/>
      <c r="K62" s="74"/>
      <c r="L62" s="70">
        <v>0</v>
      </c>
      <c r="M62" s="68" t="s">
        <v>75</v>
      </c>
      <c r="N62" s="69"/>
      <c r="O62" s="75"/>
      <c r="P62" s="73">
        <v>0</v>
      </c>
    </row>
    <row r="63" spans="1:16" s="58" customFormat="1" x14ac:dyDescent="0.3">
      <c r="A63" s="52">
        <v>63</v>
      </c>
      <c r="B63" s="53">
        <v>807</v>
      </c>
      <c r="C63" s="54" t="s">
        <v>21</v>
      </c>
      <c r="D63" s="54" t="s">
        <v>27</v>
      </c>
      <c r="E63" s="55">
        <v>817.31052</v>
      </c>
      <c r="F63" s="55">
        <f>E63*1.35</f>
        <v>1103.3692020000001</v>
      </c>
      <c r="G63" s="54" t="s">
        <v>32</v>
      </c>
      <c r="H63" s="72"/>
      <c r="I63" s="73"/>
      <c r="J63" s="73"/>
      <c r="K63" s="74"/>
      <c r="L63" s="70">
        <v>0</v>
      </c>
      <c r="M63" s="68" t="s">
        <v>75</v>
      </c>
      <c r="N63" s="69"/>
      <c r="O63" s="75"/>
      <c r="P63" s="73">
        <v>0</v>
      </c>
    </row>
    <row r="64" spans="1:16" s="58" customFormat="1" x14ac:dyDescent="0.3">
      <c r="A64" s="52">
        <v>64</v>
      </c>
      <c r="B64" s="53">
        <v>808</v>
      </c>
      <c r="C64" s="54" t="s">
        <v>21</v>
      </c>
      <c r="D64" s="54" t="s">
        <v>27</v>
      </c>
      <c r="E64" s="55">
        <v>817.31052</v>
      </c>
      <c r="F64" s="55">
        <f>E64*1.35</f>
        <v>1103.3692020000001</v>
      </c>
      <c r="G64" s="54" t="s">
        <v>32</v>
      </c>
      <c r="H64" s="72"/>
      <c r="I64" s="73"/>
      <c r="J64" s="73"/>
      <c r="K64" s="74"/>
      <c r="L64" s="70">
        <v>0</v>
      </c>
      <c r="M64" s="68" t="s">
        <v>75</v>
      </c>
      <c r="N64" s="69"/>
      <c r="O64" s="75"/>
      <c r="P64" s="73">
        <v>0</v>
      </c>
    </row>
    <row r="65" spans="1:16" s="58" customFormat="1" x14ac:dyDescent="0.3">
      <c r="A65" s="52">
        <v>65</v>
      </c>
      <c r="B65" s="53">
        <v>901</v>
      </c>
      <c r="C65" s="54" t="s">
        <v>21</v>
      </c>
      <c r="D65" s="54" t="s">
        <v>27</v>
      </c>
      <c r="E65" s="55">
        <v>841.20659999999998</v>
      </c>
      <c r="F65" s="55">
        <f>E65*1.35</f>
        <v>1135.6289100000001</v>
      </c>
      <c r="G65" s="54" t="s">
        <v>32</v>
      </c>
      <c r="H65" s="72"/>
      <c r="I65" s="73"/>
      <c r="J65" s="73"/>
      <c r="K65" s="74"/>
      <c r="L65" s="70">
        <v>0</v>
      </c>
      <c r="M65" s="68" t="s">
        <v>75</v>
      </c>
      <c r="N65" s="69"/>
      <c r="O65" s="75"/>
      <c r="P65" s="73">
        <v>0</v>
      </c>
    </row>
    <row r="66" spans="1:16" s="58" customFormat="1" x14ac:dyDescent="0.3">
      <c r="A66" s="52">
        <v>66</v>
      </c>
      <c r="B66" s="53">
        <v>902</v>
      </c>
      <c r="C66" s="54" t="s">
        <v>21</v>
      </c>
      <c r="D66" s="54" t="s">
        <v>27</v>
      </c>
      <c r="E66" s="55">
        <v>841.20659999999998</v>
      </c>
      <c r="F66" s="55">
        <f>E66*1.35</f>
        <v>1135.6289100000001</v>
      </c>
      <c r="G66" s="54" t="s">
        <v>32</v>
      </c>
      <c r="H66" s="72"/>
      <c r="I66" s="73"/>
      <c r="J66" s="73"/>
      <c r="K66" s="74"/>
      <c r="L66" s="70">
        <v>0</v>
      </c>
      <c r="M66" s="68" t="s">
        <v>75</v>
      </c>
      <c r="N66" s="69"/>
      <c r="O66" s="75"/>
      <c r="P66" s="73">
        <v>0</v>
      </c>
    </row>
    <row r="67" spans="1:16" s="58" customFormat="1" x14ac:dyDescent="0.3">
      <c r="A67" s="52">
        <v>67</v>
      </c>
      <c r="B67" s="53">
        <v>903</v>
      </c>
      <c r="C67" s="54" t="s">
        <v>21</v>
      </c>
      <c r="D67" s="54" t="s">
        <v>27</v>
      </c>
      <c r="E67" s="55">
        <v>775.76147999999989</v>
      </c>
      <c r="F67" s="55">
        <f>E67*1.35</f>
        <v>1047.277998</v>
      </c>
      <c r="G67" s="54" t="s">
        <v>32</v>
      </c>
      <c r="H67" s="72"/>
      <c r="I67" s="73"/>
      <c r="J67" s="73"/>
      <c r="K67" s="74"/>
      <c r="L67" s="70">
        <v>0</v>
      </c>
      <c r="M67" s="68" t="s">
        <v>75</v>
      </c>
      <c r="N67" s="69"/>
      <c r="O67" s="75"/>
      <c r="P67" s="73">
        <v>0</v>
      </c>
    </row>
    <row r="68" spans="1:16" s="58" customFormat="1" x14ac:dyDescent="0.3">
      <c r="A68" s="52">
        <v>68</v>
      </c>
      <c r="B68" s="53">
        <v>904</v>
      </c>
      <c r="C68" s="54" t="s">
        <v>21</v>
      </c>
      <c r="D68" s="54" t="s">
        <v>27</v>
      </c>
      <c r="E68" s="55">
        <v>775.76147999999989</v>
      </c>
      <c r="F68" s="55">
        <f>E68*1.35</f>
        <v>1047.277998</v>
      </c>
      <c r="G68" s="54" t="s">
        <v>32</v>
      </c>
      <c r="H68" s="72"/>
      <c r="I68" s="73"/>
      <c r="J68" s="73"/>
      <c r="K68" s="74"/>
      <c r="L68" s="70">
        <v>0</v>
      </c>
      <c r="M68" s="68" t="s">
        <v>75</v>
      </c>
      <c r="N68" s="69"/>
      <c r="O68" s="75"/>
      <c r="P68" s="73">
        <v>0</v>
      </c>
    </row>
    <row r="69" spans="1:16" s="58" customFormat="1" x14ac:dyDescent="0.3">
      <c r="A69" s="52">
        <v>69</v>
      </c>
      <c r="B69" s="53">
        <v>905</v>
      </c>
      <c r="C69" s="54" t="s">
        <v>21</v>
      </c>
      <c r="D69" s="54" t="s">
        <v>27</v>
      </c>
      <c r="E69" s="55">
        <v>775.76147999999989</v>
      </c>
      <c r="F69" s="55">
        <f>E69*1.35</f>
        <v>1047.277998</v>
      </c>
      <c r="G69" s="54" t="s">
        <v>32</v>
      </c>
      <c r="H69" s="72"/>
      <c r="I69" s="73"/>
      <c r="J69" s="73"/>
      <c r="K69" s="74"/>
      <c r="L69" s="70">
        <v>0</v>
      </c>
      <c r="M69" s="68" t="s">
        <v>75</v>
      </c>
      <c r="N69" s="69"/>
      <c r="O69" s="75"/>
      <c r="P69" s="73">
        <v>0</v>
      </c>
    </row>
    <row r="70" spans="1:16" s="58" customFormat="1" x14ac:dyDescent="0.3">
      <c r="A70" s="52">
        <v>70</v>
      </c>
      <c r="B70" s="53">
        <v>906</v>
      </c>
      <c r="C70" s="54" t="s">
        <v>21</v>
      </c>
      <c r="D70" s="54" t="s">
        <v>27</v>
      </c>
      <c r="E70" s="55">
        <v>775.76147999999989</v>
      </c>
      <c r="F70" s="55">
        <f>E70*1.35</f>
        <v>1047.277998</v>
      </c>
      <c r="G70" s="54" t="s">
        <v>32</v>
      </c>
      <c r="H70" s="72"/>
      <c r="I70" s="73"/>
      <c r="J70" s="73"/>
      <c r="K70" s="74"/>
      <c r="L70" s="70">
        <v>0</v>
      </c>
      <c r="M70" s="68" t="s">
        <v>75</v>
      </c>
      <c r="N70" s="69"/>
      <c r="O70" s="75"/>
      <c r="P70" s="73">
        <v>0</v>
      </c>
    </row>
    <row r="71" spans="1:16" s="58" customFormat="1" x14ac:dyDescent="0.3">
      <c r="A71" s="52">
        <v>71</v>
      </c>
      <c r="B71" s="53">
        <v>907</v>
      </c>
      <c r="C71" s="54" t="s">
        <v>21</v>
      </c>
      <c r="D71" s="54" t="s">
        <v>27</v>
      </c>
      <c r="E71" s="55">
        <v>841.20659999999998</v>
      </c>
      <c r="F71" s="55">
        <f>E71*1.35</f>
        <v>1135.6289100000001</v>
      </c>
      <c r="G71" s="54" t="s">
        <v>32</v>
      </c>
      <c r="H71" s="72"/>
      <c r="I71" s="73"/>
      <c r="J71" s="73"/>
      <c r="K71" s="74"/>
      <c r="L71" s="70">
        <v>0</v>
      </c>
      <c r="M71" s="68" t="s">
        <v>75</v>
      </c>
      <c r="N71" s="69"/>
      <c r="O71" s="75"/>
      <c r="P71" s="73">
        <v>0</v>
      </c>
    </row>
    <row r="72" spans="1:16" s="58" customFormat="1" x14ac:dyDescent="0.3">
      <c r="A72" s="52">
        <v>72</v>
      </c>
      <c r="B72" s="53">
        <v>908</v>
      </c>
      <c r="C72" s="54" t="s">
        <v>21</v>
      </c>
      <c r="D72" s="54" t="s">
        <v>27</v>
      </c>
      <c r="E72" s="56">
        <v>841.20659999999998</v>
      </c>
      <c r="F72" s="55">
        <f>E72*1.35</f>
        <v>1135.6289100000001</v>
      </c>
      <c r="G72" s="54" t="s">
        <v>29</v>
      </c>
      <c r="H72" s="72">
        <v>2978492</v>
      </c>
      <c r="I72" s="68" t="s">
        <v>30</v>
      </c>
      <c r="J72" s="69" t="s">
        <v>31</v>
      </c>
      <c r="K72" s="68" t="s">
        <v>30</v>
      </c>
      <c r="L72" s="70">
        <v>2978492</v>
      </c>
      <c r="M72" s="68">
        <v>2529.09842328185</v>
      </c>
      <c r="N72" s="71">
        <v>2233869</v>
      </c>
      <c r="O72" s="75">
        <v>200000</v>
      </c>
      <c r="P72" s="73">
        <v>2778492</v>
      </c>
    </row>
    <row r="73" spans="1:16" s="58" customFormat="1" x14ac:dyDescent="0.3">
      <c r="A73" s="52">
        <v>73</v>
      </c>
      <c r="B73" s="53">
        <v>1001</v>
      </c>
      <c r="C73" s="54" t="s">
        <v>21</v>
      </c>
      <c r="D73" s="54" t="s">
        <v>27</v>
      </c>
      <c r="E73" s="55">
        <v>817.31052</v>
      </c>
      <c r="F73" s="55">
        <f>E73*1.35</f>
        <v>1103.3692020000001</v>
      </c>
      <c r="G73" s="54" t="s">
        <v>32</v>
      </c>
      <c r="H73" s="72"/>
      <c r="I73" s="73"/>
      <c r="J73" s="73"/>
      <c r="K73" s="74"/>
      <c r="L73" s="70">
        <v>0</v>
      </c>
      <c r="M73" s="68" t="s">
        <v>75</v>
      </c>
      <c r="N73" s="69"/>
      <c r="O73" s="75"/>
      <c r="P73" s="73">
        <v>0</v>
      </c>
    </row>
    <row r="74" spans="1:16" s="58" customFormat="1" x14ac:dyDescent="0.3">
      <c r="A74" s="52">
        <v>74</v>
      </c>
      <c r="B74" s="53">
        <v>1002</v>
      </c>
      <c r="C74" s="54" t="s">
        <v>21</v>
      </c>
      <c r="D74" s="54" t="s">
        <v>27</v>
      </c>
      <c r="E74" s="55">
        <v>817.31052</v>
      </c>
      <c r="F74" s="55">
        <f>E74*1.35</f>
        <v>1103.3692020000001</v>
      </c>
      <c r="G74" s="54" t="s">
        <v>32</v>
      </c>
      <c r="H74" s="72"/>
      <c r="I74" s="73"/>
      <c r="J74" s="73"/>
      <c r="K74" s="74"/>
      <c r="L74" s="70">
        <v>0</v>
      </c>
      <c r="M74" s="68" t="s">
        <v>75</v>
      </c>
      <c r="N74" s="69"/>
      <c r="O74" s="75"/>
      <c r="P74" s="73">
        <v>0</v>
      </c>
    </row>
    <row r="75" spans="1:16" s="58" customFormat="1" x14ac:dyDescent="0.3">
      <c r="A75" s="52">
        <v>75</v>
      </c>
      <c r="B75" s="53">
        <v>1003</v>
      </c>
      <c r="C75" s="54" t="s">
        <v>21</v>
      </c>
      <c r="D75" s="54" t="s">
        <v>27</v>
      </c>
      <c r="E75" s="55">
        <v>754.44875999999999</v>
      </c>
      <c r="F75" s="55">
        <f>E75*1.35</f>
        <v>1018.5058260000001</v>
      </c>
      <c r="G75" s="54" t="s">
        <v>32</v>
      </c>
      <c r="H75" s="72"/>
      <c r="I75" s="73"/>
      <c r="J75" s="73"/>
      <c r="K75" s="74"/>
      <c r="L75" s="70">
        <v>0</v>
      </c>
      <c r="M75" s="68" t="s">
        <v>75</v>
      </c>
      <c r="N75" s="69"/>
      <c r="O75" s="75"/>
      <c r="P75" s="73">
        <v>0</v>
      </c>
    </row>
    <row r="76" spans="1:16" s="58" customFormat="1" x14ac:dyDescent="0.3">
      <c r="A76" s="52">
        <v>76</v>
      </c>
      <c r="B76" s="53">
        <v>1004</v>
      </c>
      <c r="C76" s="54" t="s">
        <v>21</v>
      </c>
      <c r="D76" s="54" t="s">
        <v>27</v>
      </c>
      <c r="E76" s="55">
        <v>754.44875999999999</v>
      </c>
      <c r="F76" s="55">
        <f>E76*1.35</f>
        <v>1018.5058260000001</v>
      </c>
      <c r="G76" s="54" t="s">
        <v>32</v>
      </c>
      <c r="H76" s="72"/>
      <c r="I76" s="73"/>
      <c r="J76" s="73"/>
      <c r="K76" s="74"/>
      <c r="L76" s="70">
        <v>0</v>
      </c>
      <c r="M76" s="68" t="s">
        <v>75</v>
      </c>
      <c r="N76" s="69"/>
      <c r="O76" s="75"/>
      <c r="P76" s="73">
        <v>0</v>
      </c>
    </row>
    <row r="77" spans="1:16" s="58" customFormat="1" x14ac:dyDescent="0.3">
      <c r="A77" s="52">
        <v>77</v>
      </c>
      <c r="B77" s="53">
        <v>1005</v>
      </c>
      <c r="C77" s="54" t="s">
        <v>21</v>
      </c>
      <c r="D77" s="54" t="s">
        <v>27</v>
      </c>
      <c r="E77" s="55">
        <v>754.44875999999999</v>
      </c>
      <c r="F77" s="55">
        <f>E77*1.35</f>
        <v>1018.5058260000001</v>
      </c>
      <c r="G77" s="54" t="s">
        <v>32</v>
      </c>
      <c r="H77" s="72"/>
      <c r="I77" s="73"/>
      <c r="J77" s="73"/>
      <c r="K77" s="74"/>
      <c r="L77" s="70">
        <v>0</v>
      </c>
      <c r="M77" s="68" t="s">
        <v>75</v>
      </c>
      <c r="N77" s="69"/>
      <c r="O77" s="75"/>
      <c r="P77" s="73">
        <v>0</v>
      </c>
    </row>
    <row r="78" spans="1:16" s="58" customFormat="1" x14ac:dyDescent="0.3">
      <c r="A78" s="52">
        <v>78</v>
      </c>
      <c r="B78" s="53">
        <v>1006</v>
      </c>
      <c r="C78" s="54" t="s">
        <v>21</v>
      </c>
      <c r="D78" s="54" t="s">
        <v>27</v>
      </c>
      <c r="E78" s="55">
        <v>754.44875999999999</v>
      </c>
      <c r="F78" s="55">
        <f>E78*1.35</f>
        <v>1018.5058260000001</v>
      </c>
      <c r="G78" s="54" t="s">
        <v>32</v>
      </c>
      <c r="H78" s="72"/>
      <c r="I78" s="73"/>
      <c r="J78" s="73"/>
      <c r="K78" s="74"/>
      <c r="L78" s="70">
        <v>0</v>
      </c>
      <c r="M78" s="68" t="s">
        <v>75</v>
      </c>
      <c r="N78" s="69"/>
      <c r="O78" s="75"/>
      <c r="P78" s="73">
        <v>0</v>
      </c>
    </row>
    <row r="79" spans="1:16" s="58" customFormat="1" x14ac:dyDescent="0.3">
      <c r="A79" s="52">
        <v>79</v>
      </c>
      <c r="B79" s="53">
        <v>1007</v>
      </c>
      <c r="C79" s="54" t="s">
        <v>21</v>
      </c>
      <c r="D79" s="54" t="s">
        <v>27</v>
      </c>
      <c r="E79" s="55">
        <v>817.31052</v>
      </c>
      <c r="F79" s="55">
        <f>E79*1.35</f>
        <v>1103.3692020000001</v>
      </c>
      <c r="G79" s="54" t="s">
        <v>32</v>
      </c>
      <c r="H79" s="72"/>
      <c r="I79" s="73"/>
      <c r="J79" s="73"/>
      <c r="K79" s="74"/>
      <c r="L79" s="70">
        <v>0</v>
      </c>
      <c r="M79" s="68" t="s">
        <v>75</v>
      </c>
      <c r="N79" s="69"/>
      <c r="O79" s="75"/>
      <c r="P79" s="73">
        <v>0</v>
      </c>
    </row>
    <row r="80" spans="1:16" s="58" customFormat="1" x14ac:dyDescent="0.3">
      <c r="A80" s="52">
        <v>80</v>
      </c>
      <c r="B80" s="53">
        <v>1008</v>
      </c>
      <c r="C80" s="54" t="s">
        <v>21</v>
      </c>
      <c r="D80" s="54" t="s">
        <v>27</v>
      </c>
      <c r="E80" s="55">
        <v>817.31052</v>
      </c>
      <c r="F80" s="55">
        <f>E80*1.35</f>
        <v>1103.3692020000001</v>
      </c>
      <c r="G80" s="54" t="s">
        <v>32</v>
      </c>
      <c r="H80" s="72"/>
      <c r="I80" s="73"/>
      <c r="J80" s="73"/>
      <c r="K80" s="74"/>
      <c r="L80" s="70">
        <v>0</v>
      </c>
      <c r="M80" s="68" t="s">
        <v>75</v>
      </c>
      <c r="N80" s="69"/>
      <c r="O80" s="75"/>
      <c r="P80" s="73">
        <v>0</v>
      </c>
    </row>
    <row r="81" spans="1:16" s="58" customFormat="1" x14ac:dyDescent="0.3">
      <c r="A81" s="52">
        <v>81</v>
      </c>
      <c r="B81" s="53">
        <v>1101</v>
      </c>
      <c r="C81" s="54" t="s">
        <v>21</v>
      </c>
      <c r="D81" s="54" t="s">
        <v>27</v>
      </c>
      <c r="E81" s="55">
        <v>841.20659999999998</v>
      </c>
      <c r="F81" s="55">
        <f>E81*1.35</f>
        <v>1135.6289100000001</v>
      </c>
      <c r="G81" s="54" t="s">
        <v>32</v>
      </c>
      <c r="H81" s="72"/>
      <c r="I81" s="73"/>
      <c r="J81" s="73"/>
      <c r="K81" s="74"/>
      <c r="L81" s="70">
        <v>0</v>
      </c>
      <c r="M81" s="68" t="s">
        <v>75</v>
      </c>
      <c r="N81" s="69"/>
      <c r="O81" s="75"/>
      <c r="P81" s="73">
        <v>0</v>
      </c>
    </row>
    <row r="82" spans="1:16" s="58" customFormat="1" x14ac:dyDescent="0.3">
      <c r="A82" s="52">
        <v>82</v>
      </c>
      <c r="B82" s="53">
        <v>1102</v>
      </c>
      <c r="C82" s="54" t="s">
        <v>21</v>
      </c>
      <c r="D82" s="54" t="s">
        <v>27</v>
      </c>
      <c r="E82" s="55">
        <v>841.20659999999998</v>
      </c>
      <c r="F82" s="55">
        <f>E82*1.35</f>
        <v>1135.6289100000001</v>
      </c>
      <c r="G82" s="54" t="s">
        <v>32</v>
      </c>
      <c r="H82" s="72"/>
      <c r="I82" s="73"/>
      <c r="J82" s="73"/>
      <c r="K82" s="74"/>
      <c r="L82" s="70">
        <v>0</v>
      </c>
      <c r="M82" s="68" t="s">
        <v>75</v>
      </c>
      <c r="N82" s="69"/>
      <c r="O82" s="75"/>
      <c r="P82" s="73">
        <v>0</v>
      </c>
    </row>
    <row r="83" spans="1:16" s="58" customFormat="1" x14ac:dyDescent="0.3">
      <c r="A83" s="52">
        <v>83</v>
      </c>
      <c r="B83" s="53">
        <v>1103</v>
      </c>
      <c r="C83" s="54" t="s">
        <v>21</v>
      </c>
      <c r="D83" s="54" t="s">
        <v>27</v>
      </c>
      <c r="E83" s="55">
        <v>775.76147999999989</v>
      </c>
      <c r="F83" s="55">
        <f>E83*1.35</f>
        <v>1047.277998</v>
      </c>
      <c r="G83" s="54" t="s">
        <v>32</v>
      </c>
      <c r="H83" s="72"/>
      <c r="I83" s="73"/>
      <c r="J83" s="73"/>
      <c r="K83" s="74"/>
      <c r="L83" s="70">
        <v>0</v>
      </c>
      <c r="M83" s="68" t="s">
        <v>75</v>
      </c>
      <c r="N83" s="69"/>
      <c r="O83" s="75"/>
      <c r="P83" s="73">
        <v>0</v>
      </c>
    </row>
    <row r="84" spans="1:16" s="58" customFormat="1" x14ac:dyDescent="0.3">
      <c r="A84" s="52">
        <v>84</v>
      </c>
      <c r="B84" s="53">
        <v>1104</v>
      </c>
      <c r="C84" s="54" t="s">
        <v>21</v>
      </c>
      <c r="D84" s="54" t="s">
        <v>27</v>
      </c>
      <c r="E84" s="55">
        <v>775.76147999999989</v>
      </c>
      <c r="F84" s="55">
        <f>E84*1.35</f>
        <v>1047.277998</v>
      </c>
      <c r="G84" s="54" t="s">
        <v>32</v>
      </c>
      <c r="H84" s="72"/>
      <c r="I84" s="73"/>
      <c r="J84" s="73"/>
      <c r="K84" s="74"/>
      <c r="L84" s="70">
        <v>0</v>
      </c>
      <c r="M84" s="68" t="s">
        <v>75</v>
      </c>
      <c r="N84" s="69"/>
      <c r="O84" s="75"/>
      <c r="P84" s="73">
        <v>0</v>
      </c>
    </row>
    <row r="85" spans="1:16" s="58" customFormat="1" x14ac:dyDescent="0.3">
      <c r="A85" s="52">
        <v>85</v>
      </c>
      <c r="B85" s="53">
        <v>1105</v>
      </c>
      <c r="C85" s="54" t="s">
        <v>21</v>
      </c>
      <c r="D85" s="54" t="s">
        <v>27</v>
      </c>
      <c r="E85" s="55">
        <v>775.76147999999989</v>
      </c>
      <c r="F85" s="55">
        <f>E85*1.35</f>
        <v>1047.277998</v>
      </c>
      <c r="G85" s="54" t="s">
        <v>32</v>
      </c>
      <c r="H85" s="72"/>
      <c r="I85" s="73"/>
      <c r="J85" s="73"/>
      <c r="K85" s="74"/>
      <c r="L85" s="70">
        <v>0</v>
      </c>
      <c r="M85" s="68" t="s">
        <v>75</v>
      </c>
      <c r="N85" s="69"/>
      <c r="O85" s="75"/>
      <c r="P85" s="73">
        <v>0</v>
      </c>
    </row>
    <row r="86" spans="1:16" s="58" customFormat="1" x14ac:dyDescent="0.3">
      <c r="A86" s="52">
        <v>86</v>
      </c>
      <c r="B86" s="53">
        <v>1106</v>
      </c>
      <c r="C86" s="54" t="s">
        <v>21</v>
      </c>
      <c r="D86" s="54" t="s">
        <v>27</v>
      </c>
      <c r="E86" s="55">
        <v>775.76147999999989</v>
      </c>
      <c r="F86" s="55">
        <f>E86*1.35</f>
        <v>1047.277998</v>
      </c>
      <c r="G86" s="54" t="s">
        <v>32</v>
      </c>
      <c r="H86" s="72"/>
      <c r="I86" s="73"/>
      <c r="J86" s="73"/>
      <c r="K86" s="74"/>
      <c r="L86" s="70">
        <v>0</v>
      </c>
      <c r="M86" s="68" t="s">
        <v>75</v>
      </c>
      <c r="N86" s="69"/>
      <c r="O86" s="75"/>
      <c r="P86" s="73">
        <v>0</v>
      </c>
    </row>
    <row r="87" spans="1:16" s="58" customFormat="1" x14ac:dyDescent="0.3">
      <c r="A87" s="52">
        <v>87</v>
      </c>
      <c r="B87" s="53">
        <v>1107</v>
      </c>
      <c r="C87" s="54" t="s">
        <v>21</v>
      </c>
      <c r="D87" s="54" t="s">
        <v>27</v>
      </c>
      <c r="E87" s="55">
        <v>841.20659999999998</v>
      </c>
      <c r="F87" s="55">
        <f>E87*1.35</f>
        <v>1135.6289100000001</v>
      </c>
      <c r="G87" s="54" t="s">
        <v>32</v>
      </c>
      <c r="H87" s="72"/>
      <c r="I87" s="73"/>
      <c r="J87" s="73"/>
      <c r="K87" s="74"/>
      <c r="L87" s="70">
        <v>0</v>
      </c>
      <c r="M87" s="68" t="s">
        <v>75</v>
      </c>
      <c r="N87" s="69"/>
      <c r="O87" s="75"/>
      <c r="P87" s="73">
        <v>0</v>
      </c>
    </row>
    <row r="88" spans="1:16" s="58" customFormat="1" x14ac:dyDescent="0.3">
      <c r="A88" s="52">
        <v>88</v>
      </c>
      <c r="B88" s="53">
        <v>1108</v>
      </c>
      <c r="C88" s="54" t="s">
        <v>21</v>
      </c>
      <c r="D88" s="54" t="s">
        <v>27</v>
      </c>
      <c r="E88" s="55">
        <v>841.20659999999998</v>
      </c>
      <c r="F88" s="55">
        <f>E88*1.35</f>
        <v>1135.6289100000001</v>
      </c>
      <c r="G88" s="54" t="s">
        <v>32</v>
      </c>
      <c r="H88" s="72"/>
      <c r="I88" s="73"/>
      <c r="J88" s="73"/>
      <c r="K88" s="74"/>
      <c r="L88" s="70">
        <v>0</v>
      </c>
      <c r="M88" s="68" t="s">
        <v>75</v>
      </c>
      <c r="N88" s="69"/>
      <c r="O88" s="75"/>
      <c r="P88" s="73">
        <v>0</v>
      </c>
    </row>
    <row r="89" spans="1:16" s="58" customFormat="1" x14ac:dyDescent="0.3">
      <c r="A89" s="52">
        <v>89</v>
      </c>
      <c r="B89" s="53">
        <v>1201</v>
      </c>
      <c r="C89" s="54" t="s">
        <v>21</v>
      </c>
      <c r="D89" s="54" t="s">
        <v>27</v>
      </c>
      <c r="E89" s="55">
        <v>817.31052</v>
      </c>
      <c r="F89" s="55">
        <f>E89*1.35</f>
        <v>1103.3692020000001</v>
      </c>
      <c r="G89" s="54" t="s">
        <v>32</v>
      </c>
      <c r="H89" s="72"/>
      <c r="I89" s="73"/>
      <c r="J89" s="73"/>
      <c r="K89" s="74"/>
      <c r="L89" s="70">
        <v>0</v>
      </c>
      <c r="M89" s="68" t="s">
        <v>75</v>
      </c>
      <c r="N89" s="69"/>
      <c r="O89" s="75"/>
      <c r="P89" s="73">
        <v>0</v>
      </c>
    </row>
    <row r="90" spans="1:16" s="58" customFormat="1" x14ac:dyDescent="0.3">
      <c r="A90" s="52">
        <v>90</v>
      </c>
      <c r="B90" s="53">
        <v>1202</v>
      </c>
      <c r="C90" s="54" t="s">
        <v>21</v>
      </c>
      <c r="D90" s="54" t="s">
        <v>27</v>
      </c>
      <c r="E90" s="55">
        <v>817.31052</v>
      </c>
      <c r="F90" s="55">
        <f>E90*1.35</f>
        <v>1103.3692020000001</v>
      </c>
      <c r="G90" s="54" t="s">
        <v>32</v>
      </c>
      <c r="H90" s="72"/>
      <c r="I90" s="73"/>
      <c r="J90" s="73"/>
      <c r="K90" s="74"/>
      <c r="L90" s="70">
        <v>0</v>
      </c>
      <c r="M90" s="68" t="s">
        <v>75</v>
      </c>
      <c r="N90" s="69"/>
      <c r="O90" s="75"/>
      <c r="P90" s="73">
        <v>0</v>
      </c>
    </row>
    <row r="91" spans="1:16" s="58" customFormat="1" x14ac:dyDescent="0.3">
      <c r="A91" s="52">
        <v>91</v>
      </c>
      <c r="B91" s="53">
        <v>1203</v>
      </c>
      <c r="C91" s="54" t="s">
        <v>21</v>
      </c>
      <c r="D91" s="54" t="s">
        <v>27</v>
      </c>
      <c r="E91" s="55">
        <v>754.44875999999999</v>
      </c>
      <c r="F91" s="55">
        <f>E91*1.35</f>
        <v>1018.5058260000001</v>
      </c>
      <c r="G91" s="54" t="s">
        <v>32</v>
      </c>
      <c r="H91" s="72"/>
      <c r="I91" s="73"/>
      <c r="J91" s="73"/>
      <c r="K91" s="74"/>
      <c r="L91" s="70">
        <v>0</v>
      </c>
      <c r="M91" s="68" t="s">
        <v>75</v>
      </c>
      <c r="N91" s="69"/>
      <c r="O91" s="75"/>
      <c r="P91" s="73">
        <v>0</v>
      </c>
    </row>
    <row r="92" spans="1:16" s="58" customFormat="1" x14ac:dyDescent="0.3">
      <c r="A92" s="52">
        <v>92</v>
      </c>
      <c r="B92" s="53">
        <v>1204</v>
      </c>
      <c r="C92" s="54" t="s">
        <v>21</v>
      </c>
      <c r="D92" s="54" t="s">
        <v>27</v>
      </c>
      <c r="E92" s="55">
        <v>754.44875999999999</v>
      </c>
      <c r="F92" s="55">
        <f>E92*1.35</f>
        <v>1018.5058260000001</v>
      </c>
      <c r="G92" s="54" t="s">
        <v>32</v>
      </c>
      <c r="H92" s="72"/>
      <c r="I92" s="73"/>
      <c r="J92" s="73"/>
      <c r="K92" s="74"/>
      <c r="L92" s="70">
        <v>0</v>
      </c>
      <c r="M92" s="68" t="s">
        <v>75</v>
      </c>
      <c r="N92" s="69"/>
      <c r="O92" s="75"/>
      <c r="P92" s="73">
        <v>0</v>
      </c>
    </row>
    <row r="93" spans="1:16" s="58" customFormat="1" x14ac:dyDescent="0.3">
      <c r="A93" s="52">
        <v>93</v>
      </c>
      <c r="B93" s="53">
        <v>1205</v>
      </c>
      <c r="C93" s="54" t="s">
        <v>21</v>
      </c>
      <c r="D93" s="54" t="s">
        <v>27</v>
      </c>
      <c r="E93" s="55">
        <v>754.44875999999999</v>
      </c>
      <c r="F93" s="55">
        <f>E93*1.35</f>
        <v>1018.5058260000001</v>
      </c>
      <c r="G93" s="54" t="s">
        <v>32</v>
      </c>
      <c r="H93" s="72"/>
      <c r="I93" s="73"/>
      <c r="J93" s="73"/>
      <c r="K93" s="74"/>
      <c r="L93" s="70">
        <v>0</v>
      </c>
      <c r="M93" s="68" t="s">
        <v>75</v>
      </c>
      <c r="N93" s="69"/>
      <c r="O93" s="75"/>
      <c r="P93" s="73">
        <v>0</v>
      </c>
    </row>
    <row r="94" spans="1:16" s="58" customFormat="1" x14ac:dyDescent="0.3">
      <c r="A94" s="52">
        <v>94</v>
      </c>
      <c r="B94" s="53">
        <v>1206</v>
      </c>
      <c r="C94" s="54" t="s">
        <v>21</v>
      </c>
      <c r="D94" s="54" t="s">
        <v>27</v>
      </c>
      <c r="E94" s="55">
        <v>754.44875999999999</v>
      </c>
      <c r="F94" s="55">
        <f>E94*1.35</f>
        <v>1018.5058260000001</v>
      </c>
      <c r="G94" s="54" t="s">
        <v>32</v>
      </c>
      <c r="H94" s="72"/>
      <c r="I94" s="73"/>
      <c r="J94" s="73"/>
      <c r="K94" s="74"/>
      <c r="L94" s="70">
        <v>0</v>
      </c>
      <c r="M94" s="68" t="s">
        <v>75</v>
      </c>
      <c r="N94" s="69"/>
      <c r="O94" s="75"/>
      <c r="P94" s="73">
        <v>0</v>
      </c>
    </row>
    <row r="95" spans="1:16" s="58" customFormat="1" x14ac:dyDescent="0.3">
      <c r="A95" s="52">
        <v>95</v>
      </c>
      <c r="B95" s="53">
        <v>1207</v>
      </c>
      <c r="C95" s="54" t="s">
        <v>21</v>
      </c>
      <c r="D95" s="54" t="s">
        <v>27</v>
      </c>
      <c r="E95" s="55">
        <v>817.31052</v>
      </c>
      <c r="F95" s="55">
        <f>E95*1.35</f>
        <v>1103.3692020000001</v>
      </c>
      <c r="G95" s="54" t="s">
        <v>32</v>
      </c>
      <c r="H95" s="72"/>
      <c r="I95" s="73"/>
      <c r="J95" s="73"/>
      <c r="K95" s="74"/>
      <c r="L95" s="70">
        <v>0</v>
      </c>
      <c r="M95" s="68" t="s">
        <v>75</v>
      </c>
      <c r="N95" s="69"/>
      <c r="O95" s="75"/>
      <c r="P95" s="73">
        <v>0</v>
      </c>
    </row>
    <row r="96" spans="1:16" s="58" customFormat="1" x14ac:dyDescent="0.3">
      <c r="A96" s="52">
        <v>96</v>
      </c>
      <c r="B96" s="53">
        <v>1208</v>
      </c>
      <c r="C96" s="54" t="s">
        <v>21</v>
      </c>
      <c r="D96" s="54" t="s">
        <v>27</v>
      </c>
      <c r="E96" s="55">
        <v>817.31052</v>
      </c>
      <c r="F96" s="55">
        <f>E96*1.35</f>
        <v>1103.3692020000001</v>
      </c>
      <c r="G96" s="54" t="s">
        <v>32</v>
      </c>
      <c r="H96" s="72"/>
      <c r="I96" s="73"/>
      <c r="J96" s="73"/>
      <c r="K96" s="74"/>
      <c r="L96" s="70">
        <v>0</v>
      </c>
      <c r="M96" s="68" t="s">
        <v>75</v>
      </c>
      <c r="N96" s="69"/>
      <c r="O96" s="75"/>
      <c r="P96" s="73">
        <v>0</v>
      </c>
    </row>
    <row r="97" spans="1:16" s="58" customFormat="1" x14ac:dyDescent="0.3">
      <c r="A97" s="52">
        <v>97</v>
      </c>
      <c r="B97" s="53">
        <v>1301</v>
      </c>
      <c r="C97" s="54" t="s">
        <v>21</v>
      </c>
      <c r="D97" s="54" t="s">
        <v>27</v>
      </c>
      <c r="E97" s="55">
        <v>841.20659999999998</v>
      </c>
      <c r="F97" s="55">
        <f>E97*1.35</f>
        <v>1135.6289100000001</v>
      </c>
      <c r="G97" s="54" t="s">
        <v>32</v>
      </c>
      <c r="H97" s="72"/>
      <c r="I97" s="69"/>
      <c r="J97" s="69"/>
      <c r="K97" s="68"/>
      <c r="L97" s="70"/>
      <c r="M97" s="68"/>
      <c r="N97" s="69"/>
      <c r="O97" s="75"/>
      <c r="P97" s="73"/>
    </row>
    <row r="98" spans="1:16" s="58" customFormat="1" x14ac:dyDescent="0.3">
      <c r="A98" s="52">
        <v>98</v>
      </c>
      <c r="B98" s="53">
        <v>1302</v>
      </c>
      <c r="C98" s="54" t="s">
        <v>21</v>
      </c>
      <c r="D98" s="54" t="s">
        <v>27</v>
      </c>
      <c r="E98" s="55">
        <v>841.20659999999998</v>
      </c>
      <c r="F98" s="55">
        <f>E98*1.35</f>
        <v>1135.6289100000001</v>
      </c>
      <c r="G98" s="54" t="s">
        <v>32</v>
      </c>
      <c r="H98" s="72"/>
      <c r="I98" s="69"/>
      <c r="J98" s="69"/>
      <c r="K98" s="68"/>
      <c r="L98" s="70"/>
      <c r="M98" s="68"/>
      <c r="N98" s="69"/>
      <c r="O98" s="75"/>
      <c r="P98" s="73"/>
    </row>
    <row r="99" spans="1:16" s="58" customFormat="1" x14ac:dyDescent="0.3">
      <c r="A99" s="52">
        <v>99</v>
      </c>
      <c r="B99" s="53">
        <v>1303</v>
      </c>
      <c r="C99" s="54" t="s">
        <v>21</v>
      </c>
      <c r="D99" s="54" t="s">
        <v>27</v>
      </c>
      <c r="E99" s="55">
        <v>775.76147999999989</v>
      </c>
      <c r="F99" s="55">
        <f>E99*1.35</f>
        <v>1047.277998</v>
      </c>
      <c r="G99" s="54" t="s">
        <v>32</v>
      </c>
      <c r="H99" s="72"/>
      <c r="I99" s="69"/>
      <c r="J99" s="69"/>
      <c r="K99" s="68"/>
      <c r="L99" s="70"/>
      <c r="M99" s="68"/>
      <c r="N99" s="69"/>
      <c r="O99" s="75"/>
      <c r="P99" s="73"/>
    </row>
    <row r="100" spans="1:16" s="58" customFormat="1" x14ac:dyDescent="0.3">
      <c r="A100" s="52">
        <v>100</v>
      </c>
      <c r="B100" s="53">
        <v>1304</v>
      </c>
      <c r="C100" s="54" t="s">
        <v>21</v>
      </c>
      <c r="D100" s="54" t="s">
        <v>27</v>
      </c>
      <c r="E100" s="55">
        <v>775.76147999999989</v>
      </c>
      <c r="F100" s="55">
        <f>E100*1.35</f>
        <v>1047.277998</v>
      </c>
      <c r="G100" s="54" t="s">
        <v>32</v>
      </c>
      <c r="H100" s="72"/>
      <c r="I100" s="69"/>
      <c r="J100" s="69"/>
      <c r="K100" s="68"/>
      <c r="L100" s="70"/>
      <c r="M100" s="68"/>
      <c r="N100" s="69"/>
      <c r="O100" s="75"/>
      <c r="P100" s="73"/>
    </row>
    <row r="101" spans="1:16" s="58" customFormat="1" x14ac:dyDescent="0.3">
      <c r="A101" s="52">
        <v>101</v>
      </c>
      <c r="B101" s="53">
        <v>1305</v>
      </c>
      <c r="C101" s="54" t="s">
        <v>21</v>
      </c>
      <c r="D101" s="54" t="s">
        <v>27</v>
      </c>
      <c r="E101" s="55">
        <v>775.76147999999989</v>
      </c>
      <c r="F101" s="55">
        <f>E101*1.35</f>
        <v>1047.277998</v>
      </c>
      <c r="G101" s="54" t="s">
        <v>32</v>
      </c>
      <c r="H101" s="72"/>
      <c r="I101" s="69"/>
      <c r="J101" s="69"/>
      <c r="K101" s="68"/>
      <c r="L101" s="70"/>
      <c r="M101" s="68"/>
      <c r="N101" s="69"/>
      <c r="O101" s="75"/>
      <c r="P101" s="73"/>
    </row>
    <row r="102" spans="1:16" s="58" customFormat="1" x14ac:dyDescent="0.3">
      <c r="A102" s="52">
        <v>102</v>
      </c>
      <c r="B102" s="53">
        <v>1306</v>
      </c>
      <c r="C102" s="54" t="s">
        <v>21</v>
      </c>
      <c r="D102" s="54" t="s">
        <v>27</v>
      </c>
      <c r="E102" s="55">
        <v>775.76147999999989</v>
      </c>
      <c r="F102" s="55">
        <f>E102*1.35</f>
        <v>1047.277998</v>
      </c>
      <c r="G102" s="54" t="s">
        <v>32</v>
      </c>
      <c r="H102" s="72"/>
      <c r="I102" s="69"/>
      <c r="J102" s="69"/>
      <c r="K102" s="68"/>
      <c r="L102" s="70"/>
      <c r="M102" s="68"/>
      <c r="N102" s="69"/>
      <c r="O102" s="75"/>
      <c r="P102" s="73"/>
    </row>
    <row r="103" spans="1:16" s="58" customFormat="1" x14ac:dyDescent="0.3">
      <c r="A103" s="52">
        <v>103</v>
      </c>
      <c r="B103" s="53">
        <v>1307</v>
      </c>
      <c r="C103" s="54" t="s">
        <v>21</v>
      </c>
      <c r="D103" s="54" t="s">
        <v>27</v>
      </c>
      <c r="E103" s="55">
        <v>890.49285714285725</v>
      </c>
      <c r="F103" s="55">
        <f>E103*1.35</f>
        <v>1202.1653571428574</v>
      </c>
      <c r="G103" s="54" t="s">
        <v>32</v>
      </c>
      <c r="H103" s="72"/>
      <c r="I103" s="69"/>
      <c r="J103" s="69"/>
      <c r="K103" s="68"/>
      <c r="L103" s="70"/>
      <c r="M103" s="68"/>
      <c r="N103" s="69"/>
      <c r="O103" s="75"/>
      <c r="P103" s="73"/>
    </row>
    <row r="104" spans="1:16" s="58" customFormat="1" x14ac:dyDescent="0.3">
      <c r="A104" s="52">
        <v>104</v>
      </c>
      <c r="B104" s="53">
        <v>1308</v>
      </c>
      <c r="C104" s="54" t="s">
        <v>21</v>
      </c>
      <c r="D104" s="54" t="s">
        <v>27</v>
      </c>
      <c r="E104" s="55">
        <v>890.49285714285725</v>
      </c>
      <c r="F104" s="55">
        <f>E104*1.35</f>
        <v>1202.1653571428574</v>
      </c>
      <c r="G104" s="54" t="s">
        <v>32</v>
      </c>
      <c r="H104" s="72"/>
      <c r="I104" s="69"/>
      <c r="J104" s="69"/>
      <c r="K104" s="68"/>
      <c r="L104" s="70"/>
      <c r="M104" s="68"/>
      <c r="N104" s="69"/>
      <c r="O104" s="75"/>
      <c r="P104" s="73"/>
    </row>
    <row r="105" spans="1:16" s="58" customFormat="1" x14ac:dyDescent="0.3">
      <c r="A105" s="62" t="s">
        <v>71</v>
      </c>
      <c r="B105" s="62"/>
      <c r="C105" s="62"/>
      <c r="D105" s="62"/>
      <c r="E105" s="63">
        <f>SUM(E2:E104)</f>
        <v>85970.834154285738</v>
      </c>
      <c r="F105" s="63">
        <f>SUM(F2:F104)</f>
        <v>116060.62610828571</v>
      </c>
      <c r="G105" s="64"/>
    </row>
  </sheetData>
  <autoFilter ref="A1:P104" xr:uid="{8F85F6CA-4740-4A09-8468-FA30ECD8C5AB}"/>
  <mergeCells count="1">
    <mergeCell ref="A105:D10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C6583-1AC2-4CF3-8805-8D7C78273257}">
  <dimension ref="A1:P106"/>
  <sheetViews>
    <sheetView workbookViewId="0">
      <selection activeCell="E1" sqref="E1:F1"/>
    </sheetView>
  </sheetViews>
  <sheetFormatPr defaultRowHeight="16.5" x14ac:dyDescent="0.3"/>
  <cols>
    <col min="1" max="1" width="6.85546875" style="58" bestFit="1" customWidth="1"/>
    <col min="2" max="2" width="8.42578125" style="58" bestFit="1" customWidth="1"/>
    <col min="3" max="3" width="6.5703125" style="58" bestFit="1" customWidth="1"/>
    <col min="4" max="4" width="7.85546875" style="58" bestFit="1" customWidth="1"/>
    <col min="5" max="5" width="10.28515625" style="58" bestFit="1" customWidth="1"/>
    <col min="6" max="6" width="13" style="58" bestFit="1" customWidth="1"/>
    <col min="7" max="7" width="8" style="58" bestFit="1" customWidth="1"/>
    <col min="8" max="8" width="10" style="58" bestFit="1" customWidth="1"/>
    <col min="9" max="9" width="8" style="58" bestFit="1" customWidth="1"/>
    <col min="10" max="10" width="21" style="58" bestFit="1" customWidth="1"/>
    <col min="11" max="11" width="7.7109375" style="58" bestFit="1" customWidth="1"/>
    <col min="12" max="12" width="10" style="58" bestFit="1" customWidth="1"/>
    <col min="13" max="13" width="9" style="58" bestFit="1" customWidth="1"/>
    <col min="14" max="14" width="12.5703125" style="58" bestFit="1" customWidth="1"/>
    <col min="15" max="15" width="10" style="58" bestFit="1" customWidth="1"/>
    <col min="16" max="16" width="12.5703125" style="58" bestFit="1" customWidth="1"/>
    <col min="17" max="16384" width="9.140625" style="58"/>
  </cols>
  <sheetData>
    <row r="1" spans="1:16" ht="66.75" thickBot="1" x14ac:dyDescent="0.35">
      <c r="A1" s="50" t="s">
        <v>0</v>
      </c>
      <c r="B1" s="51" t="s">
        <v>5</v>
      </c>
      <c r="C1" s="51" t="s">
        <v>115</v>
      </c>
      <c r="D1" s="51" t="s">
        <v>76</v>
      </c>
      <c r="E1" s="65" t="s">
        <v>78</v>
      </c>
      <c r="F1" s="65" t="s">
        <v>77</v>
      </c>
      <c r="G1" s="51" t="s">
        <v>9</v>
      </c>
      <c r="H1" s="95" t="s">
        <v>12</v>
      </c>
      <c r="I1" s="51" t="s">
        <v>13</v>
      </c>
      <c r="J1" s="51" t="s">
        <v>14</v>
      </c>
      <c r="K1" s="51" t="s">
        <v>15</v>
      </c>
      <c r="L1" s="51" t="s">
        <v>16</v>
      </c>
      <c r="M1" s="51" t="s">
        <v>17</v>
      </c>
      <c r="N1" s="51" t="s">
        <v>18</v>
      </c>
      <c r="O1" s="51" t="s">
        <v>19</v>
      </c>
      <c r="P1" s="51" t="s">
        <v>20</v>
      </c>
    </row>
    <row r="2" spans="1:16" x14ac:dyDescent="0.3">
      <c r="A2" s="52">
        <v>1</v>
      </c>
      <c r="B2" s="53">
        <v>101</v>
      </c>
      <c r="C2" s="54" t="s">
        <v>22</v>
      </c>
      <c r="D2" s="54" t="s">
        <v>33</v>
      </c>
      <c r="E2" s="55">
        <v>2100.8098800000002</v>
      </c>
      <c r="F2" s="55">
        <f>E2*1.35</f>
        <v>2836.0933380000006</v>
      </c>
      <c r="G2" s="54" t="s">
        <v>29</v>
      </c>
      <c r="H2" s="96">
        <v>5575200</v>
      </c>
      <c r="I2" s="68" t="s">
        <v>30</v>
      </c>
      <c r="J2" s="69" t="s">
        <v>31</v>
      </c>
      <c r="K2" s="68" t="s">
        <v>30</v>
      </c>
      <c r="L2" s="70">
        <v>5575200</v>
      </c>
      <c r="M2" s="68">
        <v>1895.5954806751547</v>
      </c>
      <c r="N2" s="76">
        <v>2508840</v>
      </c>
      <c r="O2" s="75">
        <v>0</v>
      </c>
      <c r="P2" s="73">
        <v>5575200</v>
      </c>
    </row>
    <row r="3" spans="1:16" x14ac:dyDescent="0.3">
      <c r="A3" s="52">
        <v>2</v>
      </c>
      <c r="B3" s="53">
        <v>102</v>
      </c>
      <c r="C3" s="54" t="s">
        <v>22</v>
      </c>
      <c r="D3" s="54" t="s">
        <v>33</v>
      </c>
      <c r="E3" s="55">
        <v>2100.8098800000002</v>
      </c>
      <c r="F3" s="55">
        <f t="shared" ref="F3:F66" si="0">E3*1.35</f>
        <v>2836.0933380000006</v>
      </c>
      <c r="G3" s="54" t="s">
        <v>29</v>
      </c>
      <c r="H3" s="96">
        <v>5575200</v>
      </c>
      <c r="I3" s="68" t="s">
        <v>30</v>
      </c>
      <c r="J3" s="69" t="s">
        <v>31</v>
      </c>
      <c r="K3" s="68" t="s">
        <v>30</v>
      </c>
      <c r="L3" s="70">
        <v>5575200</v>
      </c>
      <c r="M3" s="68">
        <v>1895.5954806751547</v>
      </c>
      <c r="N3" s="76">
        <v>2508840</v>
      </c>
      <c r="O3" s="75">
        <v>0</v>
      </c>
      <c r="P3" s="73">
        <v>5575200</v>
      </c>
    </row>
    <row r="4" spans="1:16" x14ac:dyDescent="0.3">
      <c r="A4" s="52">
        <v>3</v>
      </c>
      <c r="B4" s="53">
        <v>103</v>
      </c>
      <c r="C4" s="54" t="s">
        <v>22</v>
      </c>
      <c r="D4" s="54" t="s">
        <v>33</v>
      </c>
      <c r="E4" s="55">
        <v>1944.83952</v>
      </c>
      <c r="F4" s="55">
        <f t="shared" si="0"/>
        <v>2625.5333520000004</v>
      </c>
      <c r="G4" s="54" t="s">
        <v>29</v>
      </c>
      <c r="H4" s="96">
        <v>5208400</v>
      </c>
      <c r="I4" s="68" t="s">
        <v>30</v>
      </c>
      <c r="J4" s="69" t="s">
        <v>31</v>
      </c>
      <c r="K4" s="68" t="s">
        <v>30</v>
      </c>
      <c r="L4" s="70">
        <v>5208400</v>
      </c>
      <c r="M4" s="68">
        <v>1912.9011293876395</v>
      </c>
      <c r="N4" s="76">
        <v>2343780</v>
      </c>
      <c r="O4" s="75">
        <v>0</v>
      </c>
      <c r="P4" s="73">
        <v>5208400</v>
      </c>
    </row>
    <row r="5" spans="1:16" x14ac:dyDescent="0.3">
      <c r="A5" s="52">
        <v>4</v>
      </c>
      <c r="B5" s="53">
        <v>104</v>
      </c>
      <c r="C5" s="54" t="s">
        <v>22</v>
      </c>
      <c r="D5" s="54" t="s">
        <v>33</v>
      </c>
      <c r="E5" s="57">
        <v>1944.83952</v>
      </c>
      <c r="F5" s="55">
        <f t="shared" si="0"/>
        <v>2625.5333520000004</v>
      </c>
      <c r="G5" s="54" t="s">
        <v>32</v>
      </c>
      <c r="H5" s="96"/>
      <c r="I5" s="73"/>
      <c r="J5" s="73"/>
      <c r="K5" s="74"/>
      <c r="L5" s="70">
        <v>0</v>
      </c>
      <c r="M5" s="68" t="s">
        <v>75</v>
      </c>
      <c r="N5" s="69"/>
      <c r="O5" s="75"/>
      <c r="P5" s="73">
        <v>0</v>
      </c>
    </row>
    <row r="6" spans="1:16" x14ac:dyDescent="0.3">
      <c r="A6" s="52">
        <v>5</v>
      </c>
      <c r="B6" s="53">
        <v>105</v>
      </c>
      <c r="C6" s="54" t="s">
        <v>22</v>
      </c>
      <c r="D6" s="54" t="s">
        <v>33</v>
      </c>
      <c r="E6" s="56">
        <v>1252.1428571428571</v>
      </c>
      <c r="F6" s="55">
        <f t="shared" si="0"/>
        <v>1690.3928571428571</v>
      </c>
      <c r="G6" s="54" t="s">
        <v>29</v>
      </c>
      <c r="H6" s="96">
        <v>6435500</v>
      </c>
      <c r="I6" s="68" t="s">
        <v>30</v>
      </c>
      <c r="J6" s="69" t="s">
        <v>31</v>
      </c>
      <c r="K6" s="68" t="s">
        <v>30</v>
      </c>
      <c r="L6" s="70">
        <v>6435500</v>
      </c>
      <c r="M6" s="68">
        <v>3671.1351968054764</v>
      </c>
      <c r="N6" s="71">
        <v>2895975</v>
      </c>
      <c r="O6" s="75">
        <v>893195</v>
      </c>
      <c r="P6" s="73">
        <v>5542305</v>
      </c>
    </row>
    <row r="7" spans="1:16" x14ac:dyDescent="0.3">
      <c r="A7" s="52">
        <v>6</v>
      </c>
      <c r="B7" s="53">
        <v>106</v>
      </c>
      <c r="C7" s="54" t="s">
        <v>22</v>
      </c>
      <c r="D7" s="54" t="s">
        <v>33</v>
      </c>
      <c r="E7" s="55">
        <v>1944.83952</v>
      </c>
      <c r="F7" s="55">
        <f t="shared" si="0"/>
        <v>2625.5333520000004</v>
      </c>
      <c r="G7" s="54" t="s">
        <v>32</v>
      </c>
      <c r="H7" s="96"/>
      <c r="I7" s="73"/>
      <c r="J7" s="73"/>
      <c r="K7" s="74"/>
      <c r="L7" s="70">
        <v>0</v>
      </c>
      <c r="M7" s="68" t="s">
        <v>75</v>
      </c>
      <c r="N7" s="69"/>
      <c r="O7" s="75"/>
      <c r="P7" s="73">
        <v>0</v>
      </c>
    </row>
    <row r="8" spans="1:16" x14ac:dyDescent="0.3">
      <c r="A8" s="52">
        <v>7</v>
      </c>
      <c r="B8" s="53">
        <v>107</v>
      </c>
      <c r="C8" s="54" t="s">
        <v>22</v>
      </c>
      <c r="D8" s="54" t="s">
        <v>33</v>
      </c>
      <c r="E8" s="55">
        <v>2100.8098800000002</v>
      </c>
      <c r="F8" s="55">
        <f t="shared" si="0"/>
        <v>2836.0933380000006</v>
      </c>
      <c r="G8" s="54" t="s">
        <v>32</v>
      </c>
      <c r="H8" s="96"/>
      <c r="I8" s="73"/>
      <c r="J8" s="73"/>
      <c r="K8" s="74"/>
      <c r="L8" s="70">
        <v>0</v>
      </c>
      <c r="M8" s="68" t="s">
        <v>75</v>
      </c>
      <c r="N8" s="69"/>
      <c r="O8" s="75"/>
      <c r="P8" s="73">
        <v>0</v>
      </c>
    </row>
    <row r="9" spans="1:16" x14ac:dyDescent="0.3">
      <c r="A9" s="52">
        <v>8</v>
      </c>
      <c r="B9" s="53">
        <v>108</v>
      </c>
      <c r="C9" s="54" t="s">
        <v>22</v>
      </c>
      <c r="D9" s="54" t="s">
        <v>33</v>
      </c>
      <c r="E9" s="55">
        <v>2100.8098800000002</v>
      </c>
      <c r="F9" s="55">
        <f t="shared" si="0"/>
        <v>2836.0933380000006</v>
      </c>
      <c r="G9" s="54" t="s">
        <v>32</v>
      </c>
      <c r="H9" s="96"/>
      <c r="I9" s="73"/>
      <c r="J9" s="73"/>
      <c r="K9" s="74"/>
      <c r="L9" s="70">
        <v>0</v>
      </c>
      <c r="M9" s="68" t="s">
        <v>75</v>
      </c>
      <c r="N9" s="69"/>
      <c r="O9" s="75"/>
      <c r="P9" s="73">
        <v>0</v>
      </c>
    </row>
    <row r="10" spans="1:16" x14ac:dyDescent="0.3">
      <c r="A10" s="52">
        <v>9</v>
      </c>
      <c r="B10" s="53">
        <v>201</v>
      </c>
      <c r="C10" s="54" t="s">
        <v>22</v>
      </c>
      <c r="D10" s="54" t="s">
        <v>33</v>
      </c>
      <c r="E10" s="55">
        <v>1309.9787999999999</v>
      </c>
      <c r="F10" s="55">
        <f t="shared" si="0"/>
        <v>1768.47138</v>
      </c>
      <c r="G10" s="54" t="s">
        <v>32</v>
      </c>
      <c r="H10" s="96"/>
      <c r="I10" s="73"/>
      <c r="J10" s="73"/>
      <c r="K10" s="74"/>
      <c r="L10" s="70">
        <v>0</v>
      </c>
      <c r="M10" s="68" t="s">
        <v>75</v>
      </c>
      <c r="N10" s="69"/>
      <c r="O10" s="75"/>
      <c r="P10" s="73">
        <v>0</v>
      </c>
    </row>
    <row r="11" spans="1:16" x14ac:dyDescent="0.3">
      <c r="A11" s="52">
        <v>10</v>
      </c>
      <c r="B11" s="53">
        <v>202</v>
      </c>
      <c r="C11" s="54" t="s">
        <v>22</v>
      </c>
      <c r="D11" s="54" t="s">
        <v>33</v>
      </c>
      <c r="E11" s="55">
        <v>1309.9787999999999</v>
      </c>
      <c r="F11" s="55">
        <f t="shared" si="0"/>
        <v>1768.47138</v>
      </c>
      <c r="G11" s="54" t="s">
        <v>32</v>
      </c>
      <c r="H11" s="96"/>
      <c r="I11" s="73"/>
      <c r="J11" s="73"/>
      <c r="K11" s="74"/>
      <c r="L11" s="70">
        <v>0</v>
      </c>
      <c r="M11" s="68" t="s">
        <v>75</v>
      </c>
      <c r="N11" s="69"/>
      <c r="O11" s="75"/>
      <c r="P11" s="73">
        <v>0</v>
      </c>
    </row>
    <row r="12" spans="1:16" x14ac:dyDescent="0.3">
      <c r="A12" s="52">
        <v>11</v>
      </c>
      <c r="B12" s="53">
        <v>203</v>
      </c>
      <c r="C12" s="54" t="s">
        <v>22</v>
      </c>
      <c r="D12" s="54" t="s">
        <v>33</v>
      </c>
      <c r="E12" s="55">
        <v>1221.7139999999999</v>
      </c>
      <c r="F12" s="55">
        <f t="shared" si="0"/>
        <v>1649.3139000000001</v>
      </c>
      <c r="G12" s="54" t="s">
        <v>32</v>
      </c>
      <c r="H12" s="96"/>
      <c r="I12" s="73"/>
      <c r="J12" s="73"/>
      <c r="K12" s="74"/>
      <c r="L12" s="70">
        <v>0</v>
      </c>
      <c r="M12" s="68" t="s">
        <v>75</v>
      </c>
      <c r="N12" s="69"/>
      <c r="O12" s="75"/>
      <c r="P12" s="73">
        <v>0</v>
      </c>
    </row>
    <row r="13" spans="1:16" x14ac:dyDescent="0.3">
      <c r="A13" s="52">
        <v>12</v>
      </c>
      <c r="B13" s="53">
        <v>204</v>
      </c>
      <c r="C13" s="54" t="s">
        <v>22</v>
      </c>
      <c r="D13" s="54" t="s">
        <v>33</v>
      </c>
      <c r="E13" s="55">
        <v>1221.7139999999999</v>
      </c>
      <c r="F13" s="55">
        <f t="shared" si="0"/>
        <v>1649.3139000000001</v>
      </c>
      <c r="G13" s="54" t="s">
        <v>32</v>
      </c>
      <c r="H13" s="96"/>
      <c r="I13" s="73"/>
      <c r="J13" s="73"/>
      <c r="K13" s="74"/>
      <c r="L13" s="70">
        <v>0</v>
      </c>
      <c r="M13" s="68" t="s">
        <v>75</v>
      </c>
      <c r="N13" s="69"/>
      <c r="O13" s="75"/>
      <c r="P13" s="73">
        <v>0</v>
      </c>
    </row>
    <row r="14" spans="1:16" x14ac:dyDescent="0.3">
      <c r="A14" s="52">
        <v>13</v>
      </c>
      <c r="B14" s="53">
        <v>205</v>
      </c>
      <c r="C14" s="54" t="s">
        <v>22</v>
      </c>
      <c r="D14" s="54" t="s">
        <v>33</v>
      </c>
      <c r="E14" s="55">
        <v>1221.7139999999999</v>
      </c>
      <c r="F14" s="55">
        <f t="shared" si="0"/>
        <v>1649.3139000000001</v>
      </c>
      <c r="G14" s="54" t="s">
        <v>32</v>
      </c>
      <c r="H14" s="96"/>
      <c r="I14" s="73"/>
      <c r="J14" s="73"/>
      <c r="K14" s="74"/>
      <c r="L14" s="70">
        <v>0</v>
      </c>
      <c r="M14" s="68" t="s">
        <v>75</v>
      </c>
      <c r="N14" s="69"/>
      <c r="O14" s="75"/>
      <c r="P14" s="73">
        <v>0</v>
      </c>
    </row>
    <row r="15" spans="1:16" x14ac:dyDescent="0.3">
      <c r="A15" s="52">
        <v>14</v>
      </c>
      <c r="B15" s="53">
        <v>206</v>
      </c>
      <c r="C15" s="54" t="s">
        <v>22</v>
      </c>
      <c r="D15" s="54" t="s">
        <v>33</v>
      </c>
      <c r="E15" s="55">
        <v>1221.7139999999999</v>
      </c>
      <c r="F15" s="55">
        <f t="shared" si="0"/>
        <v>1649.3139000000001</v>
      </c>
      <c r="G15" s="54" t="s">
        <v>32</v>
      </c>
      <c r="H15" s="96"/>
      <c r="I15" s="73"/>
      <c r="J15" s="73"/>
      <c r="K15" s="74"/>
      <c r="L15" s="70">
        <v>0</v>
      </c>
      <c r="M15" s="68" t="s">
        <v>75</v>
      </c>
      <c r="N15" s="69"/>
      <c r="O15" s="75"/>
      <c r="P15" s="73">
        <v>0</v>
      </c>
    </row>
    <row r="16" spans="1:16" x14ac:dyDescent="0.3">
      <c r="A16" s="52">
        <v>15</v>
      </c>
      <c r="B16" s="53">
        <v>207</v>
      </c>
      <c r="C16" s="54" t="s">
        <v>22</v>
      </c>
      <c r="D16" s="54" t="s">
        <v>33</v>
      </c>
      <c r="E16" s="55">
        <v>1309.9787999999999</v>
      </c>
      <c r="F16" s="55">
        <f t="shared" si="0"/>
        <v>1768.47138</v>
      </c>
      <c r="G16" s="54" t="s">
        <v>32</v>
      </c>
      <c r="H16" s="96"/>
      <c r="I16" s="73"/>
      <c r="J16" s="73"/>
      <c r="K16" s="74"/>
      <c r="L16" s="70">
        <v>0</v>
      </c>
      <c r="M16" s="68" t="s">
        <v>75</v>
      </c>
      <c r="N16" s="69"/>
      <c r="O16" s="75"/>
      <c r="P16" s="73">
        <v>0</v>
      </c>
    </row>
    <row r="17" spans="1:16" x14ac:dyDescent="0.3">
      <c r="A17" s="52">
        <v>16</v>
      </c>
      <c r="B17" s="53">
        <v>208</v>
      </c>
      <c r="C17" s="54" t="s">
        <v>22</v>
      </c>
      <c r="D17" s="54" t="s">
        <v>33</v>
      </c>
      <c r="E17" s="56">
        <v>1309.9787999999999</v>
      </c>
      <c r="F17" s="55">
        <f t="shared" si="0"/>
        <v>1768.47138</v>
      </c>
      <c r="G17" s="54" t="s">
        <v>29</v>
      </c>
      <c r="H17" s="96">
        <v>6380970</v>
      </c>
      <c r="I17" s="68" t="s">
        <v>30</v>
      </c>
      <c r="J17" s="69" t="s">
        <v>31</v>
      </c>
      <c r="K17" s="68" t="s">
        <v>30</v>
      </c>
      <c r="L17" s="70">
        <v>6380970</v>
      </c>
      <c r="M17" s="68">
        <v>3479.3202105909768</v>
      </c>
      <c r="N17" s="71">
        <v>2871436.5</v>
      </c>
      <c r="O17" s="75">
        <v>1095243</v>
      </c>
      <c r="P17" s="73">
        <v>5285727</v>
      </c>
    </row>
    <row r="18" spans="1:16" x14ac:dyDescent="0.3">
      <c r="A18" s="52">
        <v>17</v>
      </c>
      <c r="B18" s="53">
        <v>301</v>
      </c>
      <c r="C18" s="54" t="s">
        <v>22</v>
      </c>
      <c r="D18" s="54" t="s">
        <v>33</v>
      </c>
      <c r="E18" s="55">
        <v>1318.37472</v>
      </c>
      <c r="F18" s="55">
        <f t="shared" si="0"/>
        <v>1779.8058720000001</v>
      </c>
      <c r="G18" s="54" t="s">
        <v>32</v>
      </c>
      <c r="H18" s="96"/>
      <c r="I18" s="73"/>
      <c r="J18" s="73"/>
      <c r="K18" s="74"/>
      <c r="L18" s="70">
        <v>0</v>
      </c>
      <c r="M18" s="68" t="s">
        <v>75</v>
      </c>
      <c r="N18" s="69"/>
      <c r="O18" s="75"/>
      <c r="P18" s="73">
        <v>0</v>
      </c>
    </row>
    <row r="19" spans="1:16" x14ac:dyDescent="0.3">
      <c r="A19" s="52">
        <v>18</v>
      </c>
      <c r="B19" s="53">
        <v>302</v>
      </c>
      <c r="C19" s="54" t="s">
        <v>22</v>
      </c>
      <c r="D19" s="54" t="s">
        <v>33</v>
      </c>
      <c r="E19" s="55">
        <v>1318.37472</v>
      </c>
      <c r="F19" s="55">
        <f t="shared" si="0"/>
        <v>1779.8058720000001</v>
      </c>
      <c r="G19" s="54" t="s">
        <v>32</v>
      </c>
      <c r="H19" s="96"/>
      <c r="I19" s="73"/>
      <c r="J19" s="73"/>
      <c r="K19" s="74"/>
      <c r="L19" s="70">
        <v>0</v>
      </c>
      <c r="M19" s="68" t="s">
        <v>75</v>
      </c>
      <c r="N19" s="69"/>
      <c r="O19" s="75"/>
      <c r="P19" s="73">
        <v>0</v>
      </c>
    </row>
    <row r="20" spans="1:16" x14ac:dyDescent="0.3">
      <c r="A20" s="52">
        <v>19</v>
      </c>
      <c r="B20" s="53">
        <v>303</v>
      </c>
      <c r="C20" s="54" t="s">
        <v>22</v>
      </c>
      <c r="D20" s="54" t="s">
        <v>33</v>
      </c>
      <c r="E20" s="55">
        <v>1230.1099199999999</v>
      </c>
      <c r="F20" s="55">
        <f t="shared" si="0"/>
        <v>1660.6483919999998</v>
      </c>
      <c r="G20" s="54" t="s">
        <v>32</v>
      </c>
      <c r="H20" s="96"/>
      <c r="I20" s="73"/>
      <c r="J20" s="73"/>
      <c r="K20" s="74"/>
      <c r="L20" s="70">
        <v>0</v>
      </c>
      <c r="M20" s="68" t="s">
        <v>75</v>
      </c>
      <c r="N20" s="69"/>
      <c r="O20" s="75"/>
      <c r="P20" s="73">
        <v>0</v>
      </c>
    </row>
    <row r="21" spans="1:16" x14ac:dyDescent="0.3">
      <c r="A21" s="52">
        <v>20</v>
      </c>
      <c r="B21" s="53">
        <v>304</v>
      </c>
      <c r="C21" s="54" t="s">
        <v>22</v>
      </c>
      <c r="D21" s="54" t="s">
        <v>33</v>
      </c>
      <c r="E21" s="55">
        <v>1230.1099199999999</v>
      </c>
      <c r="F21" s="55">
        <f t="shared" si="0"/>
        <v>1660.6483919999998</v>
      </c>
      <c r="G21" s="54" t="s">
        <v>32</v>
      </c>
      <c r="H21" s="96"/>
      <c r="I21" s="73"/>
      <c r="J21" s="73"/>
      <c r="K21" s="74"/>
      <c r="L21" s="70">
        <v>0</v>
      </c>
      <c r="M21" s="68" t="s">
        <v>75</v>
      </c>
      <c r="N21" s="69"/>
      <c r="O21" s="75"/>
      <c r="P21" s="73">
        <v>0</v>
      </c>
    </row>
    <row r="22" spans="1:16" x14ac:dyDescent="0.3">
      <c r="A22" s="52">
        <v>21</v>
      </c>
      <c r="B22" s="53">
        <v>305</v>
      </c>
      <c r="C22" s="54" t="s">
        <v>22</v>
      </c>
      <c r="D22" s="54" t="s">
        <v>33</v>
      </c>
      <c r="E22" s="55">
        <v>1230.1099199999999</v>
      </c>
      <c r="F22" s="55">
        <f t="shared" si="0"/>
        <v>1660.6483919999998</v>
      </c>
      <c r="G22" s="54" t="s">
        <v>29</v>
      </c>
      <c r="H22" s="96">
        <v>2819322</v>
      </c>
      <c r="I22" s="68" t="s">
        <v>30</v>
      </c>
      <c r="J22" s="69" t="s">
        <v>31</v>
      </c>
      <c r="K22" s="68" t="s">
        <v>30</v>
      </c>
      <c r="L22" s="70">
        <v>2819322</v>
      </c>
      <c r="M22" s="68">
        <v>1637.0906337959041</v>
      </c>
      <c r="N22" s="71">
        <v>1268694.9000000001</v>
      </c>
      <c r="O22" s="75">
        <v>200000</v>
      </c>
      <c r="P22" s="73">
        <v>2619322</v>
      </c>
    </row>
    <row r="23" spans="1:16" x14ac:dyDescent="0.3">
      <c r="A23" s="52">
        <v>22</v>
      </c>
      <c r="B23" s="53">
        <v>306</v>
      </c>
      <c r="C23" s="54" t="s">
        <v>22</v>
      </c>
      <c r="D23" s="54" t="s">
        <v>33</v>
      </c>
      <c r="E23" s="55">
        <v>1230.1099199999999</v>
      </c>
      <c r="F23" s="55">
        <f t="shared" si="0"/>
        <v>1660.6483919999998</v>
      </c>
      <c r="G23" s="54" t="s">
        <v>32</v>
      </c>
      <c r="H23" s="96"/>
      <c r="I23" s="73"/>
      <c r="J23" s="73"/>
      <c r="K23" s="74"/>
      <c r="L23" s="70">
        <v>0</v>
      </c>
      <c r="M23" s="68" t="s">
        <v>75</v>
      </c>
      <c r="N23" s="69"/>
      <c r="O23" s="75"/>
      <c r="P23" s="73">
        <v>0</v>
      </c>
    </row>
    <row r="24" spans="1:16" x14ac:dyDescent="0.3">
      <c r="A24" s="52">
        <v>23</v>
      </c>
      <c r="B24" s="53">
        <v>307</v>
      </c>
      <c r="C24" s="54" t="s">
        <v>22</v>
      </c>
      <c r="D24" s="54" t="s">
        <v>33</v>
      </c>
      <c r="E24" s="55">
        <v>1318.37472</v>
      </c>
      <c r="F24" s="55">
        <f t="shared" si="0"/>
        <v>1779.8058720000001</v>
      </c>
      <c r="G24" s="54" t="s">
        <v>32</v>
      </c>
      <c r="H24" s="96"/>
      <c r="I24" s="73"/>
      <c r="J24" s="73"/>
      <c r="K24" s="74"/>
      <c r="L24" s="70">
        <v>0</v>
      </c>
      <c r="M24" s="68" t="s">
        <v>75</v>
      </c>
      <c r="N24" s="69"/>
      <c r="O24" s="75"/>
      <c r="P24" s="73">
        <v>0</v>
      </c>
    </row>
    <row r="25" spans="1:16" x14ac:dyDescent="0.3">
      <c r="A25" s="52">
        <v>24</v>
      </c>
      <c r="B25" s="53">
        <v>308</v>
      </c>
      <c r="C25" s="54" t="s">
        <v>22</v>
      </c>
      <c r="D25" s="54" t="s">
        <v>33</v>
      </c>
      <c r="E25" s="55">
        <v>1318.37472</v>
      </c>
      <c r="F25" s="55">
        <f t="shared" si="0"/>
        <v>1779.8058720000001</v>
      </c>
      <c r="G25" s="54" t="s">
        <v>32</v>
      </c>
      <c r="H25" s="96"/>
      <c r="I25" s="73"/>
      <c r="J25" s="73"/>
      <c r="K25" s="74"/>
      <c r="L25" s="70">
        <v>0</v>
      </c>
      <c r="M25" s="68" t="s">
        <v>75</v>
      </c>
      <c r="N25" s="69"/>
      <c r="O25" s="75"/>
      <c r="P25" s="73">
        <v>0</v>
      </c>
    </row>
    <row r="26" spans="1:16" x14ac:dyDescent="0.3">
      <c r="A26" s="52">
        <v>25</v>
      </c>
      <c r="B26" s="53">
        <v>401</v>
      </c>
      <c r="C26" s="54" t="s">
        <v>22</v>
      </c>
      <c r="D26" s="54" t="s">
        <v>33</v>
      </c>
      <c r="E26" s="55">
        <v>1309.9787999999999</v>
      </c>
      <c r="F26" s="55">
        <f t="shared" si="0"/>
        <v>1768.47138</v>
      </c>
      <c r="G26" s="54" t="s">
        <v>29</v>
      </c>
      <c r="H26" s="96">
        <v>4577981</v>
      </c>
      <c r="I26" s="68" t="s">
        <v>30</v>
      </c>
      <c r="J26" s="69" t="s">
        <v>31</v>
      </c>
      <c r="K26" s="68" t="s">
        <v>30</v>
      </c>
      <c r="L26" s="70">
        <v>4577981</v>
      </c>
      <c r="M26" s="68">
        <v>2496.2132429711301</v>
      </c>
      <c r="N26" s="76">
        <v>2060091.45</v>
      </c>
      <c r="O26" s="75">
        <v>0</v>
      </c>
      <c r="P26" s="73">
        <v>4577981</v>
      </c>
    </row>
    <row r="27" spans="1:16" x14ac:dyDescent="0.3">
      <c r="A27" s="52">
        <v>26</v>
      </c>
      <c r="B27" s="53">
        <v>402</v>
      </c>
      <c r="C27" s="54" t="s">
        <v>22</v>
      </c>
      <c r="D27" s="54" t="s">
        <v>33</v>
      </c>
      <c r="E27" s="55">
        <v>1309.9787999999999</v>
      </c>
      <c r="F27" s="55">
        <f t="shared" si="0"/>
        <v>1768.47138</v>
      </c>
      <c r="G27" s="54" t="s">
        <v>32</v>
      </c>
      <c r="H27" s="96"/>
      <c r="I27" s="73"/>
      <c r="J27" s="73"/>
      <c r="K27" s="74"/>
      <c r="L27" s="70">
        <v>0</v>
      </c>
      <c r="M27" s="68" t="s">
        <v>75</v>
      </c>
      <c r="N27" s="69"/>
      <c r="O27" s="75"/>
      <c r="P27" s="73">
        <v>0</v>
      </c>
    </row>
    <row r="28" spans="1:16" x14ac:dyDescent="0.3">
      <c r="A28" s="52">
        <v>27</v>
      </c>
      <c r="B28" s="53">
        <v>403</v>
      </c>
      <c r="C28" s="54" t="s">
        <v>22</v>
      </c>
      <c r="D28" s="54" t="s">
        <v>33</v>
      </c>
      <c r="E28" s="55">
        <v>1221.7139999999999</v>
      </c>
      <c r="F28" s="55">
        <f t="shared" si="0"/>
        <v>1649.3139000000001</v>
      </c>
      <c r="G28" s="54" t="s">
        <v>32</v>
      </c>
      <c r="H28" s="96"/>
      <c r="I28" s="73"/>
      <c r="J28" s="73"/>
      <c r="K28" s="74"/>
      <c r="L28" s="70">
        <v>0</v>
      </c>
      <c r="M28" s="68" t="s">
        <v>75</v>
      </c>
      <c r="N28" s="69"/>
      <c r="O28" s="75"/>
      <c r="P28" s="73">
        <v>0</v>
      </c>
    </row>
    <row r="29" spans="1:16" x14ac:dyDescent="0.3">
      <c r="A29" s="52">
        <v>28</v>
      </c>
      <c r="B29" s="53">
        <v>404</v>
      </c>
      <c r="C29" s="54" t="s">
        <v>22</v>
      </c>
      <c r="D29" s="54" t="s">
        <v>33</v>
      </c>
      <c r="E29" s="55">
        <v>1221.7139999999999</v>
      </c>
      <c r="F29" s="55">
        <f t="shared" si="0"/>
        <v>1649.3139000000001</v>
      </c>
      <c r="G29" s="54" t="s">
        <v>29</v>
      </c>
      <c r="H29" s="96">
        <v>4469277</v>
      </c>
      <c r="I29" s="68" t="s">
        <v>30</v>
      </c>
      <c r="J29" s="69" t="s">
        <v>31</v>
      </c>
      <c r="K29" s="68" t="s">
        <v>30</v>
      </c>
      <c r="L29" s="70">
        <v>4469277</v>
      </c>
      <c r="M29" s="68">
        <v>2613.0016634709227</v>
      </c>
      <c r="N29" s="71">
        <v>2011174.6500000001</v>
      </c>
      <c r="O29" s="75">
        <v>0</v>
      </c>
      <c r="P29" s="73">
        <v>4469277</v>
      </c>
    </row>
    <row r="30" spans="1:16" x14ac:dyDescent="0.3">
      <c r="A30" s="52">
        <v>29</v>
      </c>
      <c r="B30" s="53">
        <v>405</v>
      </c>
      <c r="C30" s="54" t="s">
        <v>22</v>
      </c>
      <c r="D30" s="54" t="s">
        <v>33</v>
      </c>
      <c r="E30" s="55">
        <v>1221.7139999999999</v>
      </c>
      <c r="F30" s="55">
        <f t="shared" si="0"/>
        <v>1649.3139000000001</v>
      </c>
      <c r="G30" s="54" t="s">
        <v>29</v>
      </c>
      <c r="H30" s="96">
        <v>5669077</v>
      </c>
      <c r="I30" s="68" t="s">
        <v>30</v>
      </c>
      <c r="J30" s="69" t="s">
        <v>31</v>
      </c>
      <c r="K30" s="68" t="s">
        <v>30</v>
      </c>
      <c r="L30" s="70">
        <v>5669077</v>
      </c>
      <c r="M30" s="68">
        <v>3314.4751670896094</v>
      </c>
      <c r="N30" s="71">
        <v>2551084.65</v>
      </c>
      <c r="O30" s="75">
        <v>97003</v>
      </c>
      <c r="P30" s="73">
        <v>5572074</v>
      </c>
    </row>
    <row r="31" spans="1:16" x14ac:dyDescent="0.3">
      <c r="A31" s="52">
        <v>30</v>
      </c>
      <c r="B31" s="53">
        <v>406</v>
      </c>
      <c r="C31" s="54" t="s">
        <v>22</v>
      </c>
      <c r="D31" s="54" t="s">
        <v>33</v>
      </c>
      <c r="E31" s="55">
        <v>1221.7139999999999</v>
      </c>
      <c r="F31" s="55">
        <f t="shared" si="0"/>
        <v>1649.3139000000001</v>
      </c>
      <c r="G31" s="54" t="s">
        <v>32</v>
      </c>
      <c r="H31" s="96"/>
      <c r="I31" s="73"/>
      <c r="J31" s="73"/>
      <c r="K31" s="74"/>
      <c r="L31" s="70">
        <v>0</v>
      </c>
      <c r="M31" s="68" t="s">
        <v>75</v>
      </c>
      <c r="N31" s="69"/>
      <c r="O31" s="75"/>
      <c r="P31" s="73">
        <v>0</v>
      </c>
    </row>
    <row r="32" spans="1:16" x14ac:dyDescent="0.3">
      <c r="A32" s="52">
        <v>31</v>
      </c>
      <c r="B32" s="53">
        <v>407</v>
      </c>
      <c r="C32" s="54" t="s">
        <v>22</v>
      </c>
      <c r="D32" s="54" t="s">
        <v>33</v>
      </c>
      <c r="E32" s="55">
        <v>1309.9787999999999</v>
      </c>
      <c r="F32" s="55">
        <f t="shared" si="0"/>
        <v>1768.47138</v>
      </c>
      <c r="G32" s="54" t="s">
        <v>32</v>
      </c>
      <c r="H32" s="96"/>
      <c r="I32" s="73"/>
      <c r="J32" s="73"/>
      <c r="K32" s="74"/>
      <c r="L32" s="70">
        <v>0</v>
      </c>
      <c r="M32" s="68" t="s">
        <v>75</v>
      </c>
      <c r="N32" s="69"/>
      <c r="O32" s="75"/>
      <c r="P32" s="73">
        <v>0</v>
      </c>
    </row>
    <row r="33" spans="1:16" x14ac:dyDescent="0.3">
      <c r="A33" s="52">
        <v>32</v>
      </c>
      <c r="B33" s="53">
        <v>408</v>
      </c>
      <c r="C33" s="54" t="s">
        <v>22</v>
      </c>
      <c r="D33" s="54" t="s">
        <v>33</v>
      </c>
      <c r="E33" s="55">
        <v>1309.9787999999999</v>
      </c>
      <c r="F33" s="55">
        <f t="shared" si="0"/>
        <v>1768.47138</v>
      </c>
      <c r="G33" s="54" t="s">
        <v>29</v>
      </c>
      <c r="H33" s="96">
        <v>6257000</v>
      </c>
      <c r="I33" s="68" t="s">
        <v>30</v>
      </c>
      <c r="J33" s="69" t="s">
        <v>31</v>
      </c>
      <c r="K33" s="68" t="s">
        <v>30</v>
      </c>
      <c r="L33" s="70">
        <v>6257000</v>
      </c>
      <c r="M33" s="68">
        <v>3411.7236968153338</v>
      </c>
      <c r="N33" s="71">
        <v>2815650</v>
      </c>
      <c r="O33" s="75">
        <v>97003</v>
      </c>
      <c r="P33" s="73">
        <v>6159997</v>
      </c>
    </row>
    <row r="34" spans="1:16" x14ac:dyDescent="0.3">
      <c r="A34" s="52">
        <v>33</v>
      </c>
      <c r="B34" s="53">
        <v>501</v>
      </c>
      <c r="C34" s="54" t="s">
        <v>22</v>
      </c>
      <c r="D34" s="54" t="s">
        <v>33</v>
      </c>
      <c r="E34" s="55">
        <v>1318.37472</v>
      </c>
      <c r="F34" s="55">
        <f t="shared" si="0"/>
        <v>1779.8058720000001</v>
      </c>
      <c r="G34" s="54" t="s">
        <v>32</v>
      </c>
      <c r="H34" s="96"/>
      <c r="I34" s="73"/>
      <c r="J34" s="73"/>
      <c r="K34" s="74"/>
      <c r="L34" s="70">
        <v>0</v>
      </c>
      <c r="M34" s="68" t="s">
        <v>75</v>
      </c>
      <c r="N34" s="69"/>
      <c r="O34" s="75"/>
      <c r="P34" s="73">
        <v>0</v>
      </c>
    </row>
    <row r="35" spans="1:16" x14ac:dyDescent="0.3">
      <c r="A35" s="52">
        <v>34</v>
      </c>
      <c r="B35" s="53">
        <v>502</v>
      </c>
      <c r="C35" s="54" t="s">
        <v>22</v>
      </c>
      <c r="D35" s="54" t="s">
        <v>33</v>
      </c>
      <c r="E35" s="55">
        <v>1318.37472</v>
      </c>
      <c r="F35" s="55">
        <f t="shared" si="0"/>
        <v>1779.8058720000001</v>
      </c>
      <c r="G35" s="54" t="s">
        <v>32</v>
      </c>
      <c r="H35" s="96"/>
      <c r="I35" s="73"/>
      <c r="J35" s="73"/>
      <c r="K35" s="74"/>
      <c r="L35" s="70">
        <v>0</v>
      </c>
      <c r="M35" s="68" t="s">
        <v>75</v>
      </c>
      <c r="N35" s="69"/>
      <c r="O35" s="75"/>
      <c r="P35" s="73">
        <v>0</v>
      </c>
    </row>
    <row r="36" spans="1:16" x14ac:dyDescent="0.3">
      <c r="A36" s="52">
        <v>35</v>
      </c>
      <c r="B36" s="53">
        <v>503</v>
      </c>
      <c r="C36" s="54" t="s">
        <v>22</v>
      </c>
      <c r="D36" s="54" t="s">
        <v>33</v>
      </c>
      <c r="E36" s="55">
        <v>1230.1099199999999</v>
      </c>
      <c r="F36" s="55">
        <f t="shared" si="0"/>
        <v>1660.6483919999998</v>
      </c>
      <c r="G36" s="54" t="s">
        <v>32</v>
      </c>
      <c r="H36" s="96"/>
      <c r="I36" s="73"/>
      <c r="J36" s="73"/>
      <c r="K36" s="74"/>
      <c r="L36" s="70">
        <v>0</v>
      </c>
      <c r="M36" s="68" t="s">
        <v>75</v>
      </c>
      <c r="N36" s="69"/>
      <c r="O36" s="75"/>
      <c r="P36" s="73">
        <v>0</v>
      </c>
    </row>
    <row r="37" spans="1:16" x14ac:dyDescent="0.3">
      <c r="A37" s="52">
        <v>36</v>
      </c>
      <c r="B37" s="53">
        <v>504</v>
      </c>
      <c r="C37" s="54" t="s">
        <v>22</v>
      </c>
      <c r="D37" s="54" t="s">
        <v>33</v>
      </c>
      <c r="E37" s="55">
        <v>1230.1099199999999</v>
      </c>
      <c r="F37" s="55">
        <f t="shared" si="0"/>
        <v>1660.6483919999998</v>
      </c>
      <c r="G37" s="54" t="s">
        <v>32</v>
      </c>
      <c r="H37" s="96"/>
      <c r="I37" s="73"/>
      <c r="J37" s="73"/>
      <c r="K37" s="74"/>
      <c r="L37" s="70">
        <v>0</v>
      </c>
      <c r="M37" s="68" t="s">
        <v>75</v>
      </c>
      <c r="N37" s="69"/>
      <c r="O37" s="75"/>
      <c r="P37" s="73">
        <v>0</v>
      </c>
    </row>
    <row r="38" spans="1:16" x14ac:dyDescent="0.3">
      <c r="A38" s="52">
        <v>37</v>
      </c>
      <c r="B38" s="53">
        <v>505</v>
      </c>
      <c r="C38" s="54" t="s">
        <v>22</v>
      </c>
      <c r="D38" s="54" t="s">
        <v>33</v>
      </c>
      <c r="E38" s="55">
        <v>1230.1099199999999</v>
      </c>
      <c r="F38" s="55">
        <f t="shared" si="0"/>
        <v>1660.6483919999998</v>
      </c>
      <c r="G38" s="54" t="s">
        <v>32</v>
      </c>
      <c r="H38" s="96"/>
      <c r="I38" s="73"/>
      <c r="J38" s="73"/>
      <c r="K38" s="74"/>
      <c r="L38" s="70">
        <v>0</v>
      </c>
      <c r="M38" s="68" t="s">
        <v>75</v>
      </c>
      <c r="N38" s="69"/>
      <c r="O38" s="75"/>
      <c r="P38" s="73">
        <v>0</v>
      </c>
    </row>
    <row r="39" spans="1:16" x14ac:dyDescent="0.3">
      <c r="A39" s="52">
        <v>38</v>
      </c>
      <c r="B39" s="53">
        <v>506</v>
      </c>
      <c r="C39" s="54" t="s">
        <v>22</v>
      </c>
      <c r="D39" s="54" t="s">
        <v>33</v>
      </c>
      <c r="E39" s="55">
        <v>1230.1099199999999</v>
      </c>
      <c r="F39" s="55">
        <f t="shared" si="0"/>
        <v>1660.6483919999998</v>
      </c>
      <c r="G39" s="54" t="s">
        <v>32</v>
      </c>
      <c r="H39" s="96"/>
      <c r="I39" s="73"/>
      <c r="J39" s="73"/>
      <c r="K39" s="74"/>
      <c r="L39" s="70">
        <v>0</v>
      </c>
      <c r="M39" s="68" t="s">
        <v>75</v>
      </c>
      <c r="N39" s="69"/>
      <c r="O39" s="75"/>
      <c r="P39" s="73">
        <v>0</v>
      </c>
    </row>
    <row r="40" spans="1:16" x14ac:dyDescent="0.3">
      <c r="A40" s="52">
        <v>39</v>
      </c>
      <c r="B40" s="53">
        <v>507</v>
      </c>
      <c r="C40" s="54" t="s">
        <v>22</v>
      </c>
      <c r="D40" s="54" t="s">
        <v>33</v>
      </c>
      <c r="E40" s="55">
        <v>1318.37472</v>
      </c>
      <c r="F40" s="55">
        <f t="shared" si="0"/>
        <v>1779.8058720000001</v>
      </c>
      <c r="G40" s="54" t="s">
        <v>32</v>
      </c>
      <c r="H40" s="96"/>
      <c r="I40" s="73"/>
      <c r="J40" s="73"/>
      <c r="K40" s="74"/>
      <c r="L40" s="70">
        <v>0</v>
      </c>
      <c r="M40" s="68" t="s">
        <v>75</v>
      </c>
      <c r="N40" s="69"/>
      <c r="O40" s="75"/>
      <c r="P40" s="73">
        <v>0</v>
      </c>
    </row>
    <row r="41" spans="1:16" x14ac:dyDescent="0.3">
      <c r="A41" s="52">
        <v>40</v>
      </c>
      <c r="B41" s="53">
        <v>508</v>
      </c>
      <c r="C41" s="54" t="s">
        <v>22</v>
      </c>
      <c r="D41" s="54" t="s">
        <v>33</v>
      </c>
      <c r="E41" s="55">
        <v>1318.37472</v>
      </c>
      <c r="F41" s="55">
        <f t="shared" si="0"/>
        <v>1779.8058720000001</v>
      </c>
      <c r="G41" s="54" t="s">
        <v>29</v>
      </c>
      <c r="H41" s="96">
        <v>6380970</v>
      </c>
      <c r="I41" s="68" t="s">
        <v>30</v>
      </c>
      <c r="J41" s="69" t="s">
        <v>31</v>
      </c>
      <c r="K41" s="68" t="s">
        <v>30</v>
      </c>
      <c r="L41" s="70">
        <v>6380970</v>
      </c>
      <c r="M41" s="68">
        <v>3457.1625541224839</v>
      </c>
      <c r="N41" s="76">
        <v>2871436.5</v>
      </c>
      <c r="O41" s="75">
        <v>0</v>
      </c>
      <c r="P41" s="73">
        <v>6380970</v>
      </c>
    </row>
    <row r="42" spans="1:16" x14ac:dyDescent="0.3">
      <c r="A42" s="52">
        <v>41</v>
      </c>
      <c r="B42" s="53">
        <v>601</v>
      </c>
      <c r="C42" s="54" t="s">
        <v>22</v>
      </c>
      <c r="D42" s="54" t="s">
        <v>33</v>
      </c>
      <c r="E42" s="55">
        <v>1309.9787999999999</v>
      </c>
      <c r="F42" s="55">
        <f t="shared" si="0"/>
        <v>1768.47138</v>
      </c>
      <c r="G42" s="54" t="s">
        <v>32</v>
      </c>
      <c r="H42" s="96"/>
      <c r="I42" s="73"/>
      <c r="J42" s="73"/>
      <c r="K42" s="74"/>
      <c r="L42" s="70">
        <v>0</v>
      </c>
      <c r="M42" s="68" t="s">
        <v>75</v>
      </c>
      <c r="N42" s="69"/>
      <c r="O42" s="75"/>
      <c r="P42" s="73">
        <v>0</v>
      </c>
    </row>
    <row r="43" spans="1:16" x14ac:dyDescent="0.3">
      <c r="A43" s="52">
        <v>42</v>
      </c>
      <c r="B43" s="53">
        <v>602</v>
      </c>
      <c r="C43" s="54" t="s">
        <v>22</v>
      </c>
      <c r="D43" s="54" t="s">
        <v>33</v>
      </c>
      <c r="E43" s="55">
        <v>1309.9787999999999</v>
      </c>
      <c r="F43" s="55">
        <f t="shared" si="0"/>
        <v>1768.47138</v>
      </c>
      <c r="G43" s="54" t="s">
        <v>32</v>
      </c>
      <c r="H43" s="96"/>
      <c r="I43" s="73"/>
      <c r="J43" s="73"/>
      <c r="K43" s="74"/>
      <c r="L43" s="70">
        <v>0</v>
      </c>
      <c r="M43" s="68" t="s">
        <v>75</v>
      </c>
      <c r="N43" s="69"/>
      <c r="O43" s="75"/>
      <c r="P43" s="73">
        <v>0</v>
      </c>
    </row>
    <row r="44" spans="1:16" x14ac:dyDescent="0.3">
      <c r="A44" s="52">
        <v>43</v>
      </c>
      <c r="B44" s="53">
        <v>603</v>
      </c>
      <c r="C44" s="54" t="s">
        <v>22</v>
      </c>
      <c r="D44" s="54" t="s">
        <v>33</v>
      </c>
      <c r="E44" s="55">
        <v>1221.7139999999999</v>
      </c>
      <c r="F44" s="55">
        <f t="shared" si="0"/>
        <v>1649.3139000000001</v>
      </c>
      <c r="G44" s="54" t="s">
        <v>32</v>
      </c>
      <c r="H44" s="96"/>
      <c r="I44" s="73"/>
      <c r="J44" s="73"/>
      <c r="K44" s="74"/>
      <c r="L44" s="70">
        <v>0</v>
      </c>
      <c r="M44" s="68" t="s">
        <v>75</v>
      </c>
      <c r="N44" s="69"/>
      <c r="O44" s="75"/>
      <c r="P44" s="73">
        <v>0</v>
      </c>
    </row>
    <row r="45" spans="1:16" x14ac:dyDescent="0.3">
      <c r="A45" s="52">
        <v>44</v>
      </c>
      <c r="B45" s="53">
        <v>604</v>
      </c>
      <c r="C45" s="54" t="s">
        <v>22</v>
      </c>
      <c r="D45" s="54" t="s">
        <v>33</v>
      </c>
      <c r="E45" s="55">
        <v>1221.7139999999999</v>
      </c>
      <c r="F45" s="55">
        <f t="shared" si="0"/>
        <v>1649.3139000000001</v>
      </c>
      <c r="G45" s="54" t="s">
        <v>32</v>
      </c>
      <c r="H45" s="96"/>
      <c r="I45" s="73"/>
      <c r="J45" s="73"/>
      <c r="K45" s="74"/>
      <c r="L45" s="70">
        <v>0</v>
      </c>
      <c r="M45" s="68" t="s">
        <v>75</v>
      </c>
      <c r="N45" s="69"/>
      <c r="O45" s="75"/>
      <c r="P45" s="73">
        <v>0</v>
      </c>
    </row>
    <row r="46" spans="1:16" x14ac:dyDescent="0.3">
      <c r="A46" s="52">
        <v>45</v>
      </c>
      <c r="B46" s="53">
        <v>605</v>
      </c>
      <c r="C46" s="54" t="s">
        <v>22</v>
      </c>
      <c r="D46" s="54" t="s">
        <v>33</v>
      </c>
      <c r="E46" s="55">
        <v>1221.7139999999999</v>
      </c>
      <c r="F46" s="55">
        <f t="shared" si="0"/>
        <v>1649.3139000000001</v>
      </c>
      <c r="G46" s="54" t="s">
        <v>32</v>
      </c>
      <c r="H46" s="96"/>
      <c r="I46" s="73"/>
      <c r="J46" s="73"/>
      <c r="K46" s="74"/>
      <c r="L46" s="70">
        <v>0</v>
      </c>
      <c r="M46" s="68" t="s">
        <v>75</v>
      </c>
      <c r="N46" s="69"/>
      <c r="O46" s="75"/>
      <c r="P46" s="73">
        <v>0</v>
      </c>
    </row>
    <row r="47" spans="1:16" x14ac:dyDescent="0.3">
      <c r="A47" s="52">
        <v>46</v>
      </c>
      <c r="B47" s="53">
        <v>606</v>
      </c>
      <c r="C47" s="54" t="s">
        <v>22</v>
      </c>
      <c r="D47" s="54" t="s">
        <v>33</v>
      </c>
      <c r="E47" s="55">
        <v>1221.7139999999999</v>
      </c>
      <c r="F47" s="55">
        <f t="shared" si="0"/>
        <v>1649.3139000000001</v>
      </c>
      <c r="G47" s="54" t="s">
        <v>32</v>
      </c>
      <c r="H47" s="96"/>
      <c r="I47" s="73"/>
      <c r="J47" s="73"/>
      <c r="K47" s="74"/>
      <c r="L47" s="70">
        <v>0</v>
      </c>
      <c r="M47" s="68" t="s">
        <v>75</v>
      </c>
      <c r="N47" s="69"/>
      <c r="O47" s="75"/>
      <c r="P47" s="73">
        <v>0</v>
      </c>
    </row>
    <row r="48" spans="1:16" x14ac:dyDescent="0.3">
      <c r="A48" s="52">
        <v>47</v>
      </c>
      <c r="B48" s="53">
        <v>607</v>
      </c>
      <c r="C48" s="54" t="s">
        <v>22</v>
      </c>
      <c r="D48" s="54" t="s">
        <v>33</v>
      </c>
      <c r="E48" s="55">
        <v>1309.9787999999999</v>
      </c>
      <c r="F48" s="55">
        <f t="shared" si="0"/>
        <v>1768.47138</v>
      </c>
      <c r="G48" s="54" t="s">
        <v>32</v>
      </c>
      <c r="H48" s="96"/>
      <c r="I48" s="73"/>
      <c r="J48" s="73"/>
      <c r="K48" s="74"/>
      <c r="L48" s="70">
        <v>0</v>
      </c>
      <c r="M48" s="68" t="s">
        <v>75</v>
      </c>
      <c r="N48" s="69"/>
      <c r="O48" s="75"/>
      <c r="P48" s="73">
        <v>0</v>
      </c>
    </row>
    <row r="49" spans="1:16" x14ac:dyDescent="0.3">
      <c r="A49" s="52">
        <v>48</v>
      </c>
      <c r="B49" s="53">
        <v>608</v>
      </c>
      <c r="C49" s="54" t="s">
        <v>22</v>
      </c>
      <c r="D49" s="54" t="s">
        <v>33</v>
      </c>
      <c r="E49" s="57">
        <v>1309.9787999999999</v>
      </c>
      <c r="F49" s="55">
        <f t="shared" si="0"/>
        <v>1768.47138</v>
      </c>
      <c r="G49" s="54" t="s">
        <v>32</v>
      </c>
      <c r="H49" s="96"/>
      <c r="I49" s="73"/>
      <c r="J49" s="73"/>
      <c r="K49" s="74"/>
      <c r="L49" s="70">
        <v>0</v>
      </c>
      <c r="M49" s="68" t="s">
        <v>75</v>
      </c>
      <c r="N49" s="69"/>
      <c r="O49" s="75"/>
      <c r="P49" s="73">
        <v>0</v>
      </c>
    </row>
    <row r="50" spans="1:16" x14ac:dyDescent="0.3">
      <c r="A50" s="52">
        <v>49</v>
      </c>
      <c r="B50" s="53">
        <v>701</v>
      </c>
      <c r="C50" s="54" t="s">
        <v>22</v>
      </c>
      <c r="D50" s="54" t="s">
        <v>33</v>
      </c>
      <c r="E50" s="56">
        <v>1266.06168</v>
      </c>
      <c r="F50" s="55">
        <f t="shared" si="0"/>
        <v>1709.1832680000002</v>
      </c>
      <c r="G50" s="54" t="s">
        <v>29</v>
      </c>
      <c r="H50" s="96">
        <v>6380970</v>
      </c>
      <c r="I50" s="68" t="s">
        <v>30</v>
      </c>
      <c r="J50" s="69" t="s">
        <v>31</v>
      </c>
      <c r="K50" s="68" t="s">
        <v>30</v>
      </c>
      <c r="L50" s="70">
        <v>6380970</v>
      </c>
      <c r="M50" s="68">
        <v>3963.3354037267081</v>
      </c>
      <c r="N50" s="71">
        <v>2871436.5</v>
      </c>
      <c r="O50" s="75">
        <v>2233340</v>
      </c>
      <c r="P50" s="73">
        <v>4147630</v>
      </c>
    </row>
    <row r="51" spans="1:16" x14ac:dyDescent="0.3">
      <c r="A51" s="52">
        <v>50</v>
      </c>
      <c r="B51" s="53">
        <v>702</v>
      </c>
      <c r="C51" s="54" t="s">
        <v>22</v>
      </c>
      <c r="D51" s="54" t="s">
        <v>33</v>
      </c>
      <c r="E51" s="55">
        <v>1318.37472</v>
      </c>
      <c r="F51" s="55">
        <f t="shared" si="0"/>
        <v>1779.8058720000001</v>
      </c>
      <c r="G51" s="54" t="s">
        <v>32</v>
      </c>
      <c r="H51" s="96"/>
      <c r="I51" s="73"/>
      <c r="J51" s="73"/>
      <c r="K51" s="74"/>
      <c r="L51" s="70">
        <v>0</v>
      </c>
      <c r="M51" s="68" t="s">
        <v>75</v>
      </c>
      <c r="N51" s="69"/>
      <c r="O51" s="75"/>
      <c r="P51" s="73">
        <v>0</v>
      </c>
    </row>
    <row r="52" spans="1:16" x14ac:dyDescent="0.3">
      <c r="A52" s="52">
        <v>51</v>
      </c>
      <c r="B52" s="53">
        <v>703</v>
      </c>
      <c r="C52" s="54" t="s">
        <v>22</v>
      </c>
      <c r="D52" s="54" t="s">
        <v>33</v>
      </c>
      <c r="E52" s="55">
        <v>1230.1099199999999</v>
      </c>
      <c r="F52" s="55">
        <f t="shared" si="0"/>
        <v>1660.6483919999998</v>
      </c>
      <c r="G52" s="54" t="s">
        <v>32</v>
      </c>
      <c r="H52" s="96"/>
      <c r="I52" s="73"/>
      <c r="J52" s="73"/>
      <c r="K52" s="74"/>
      <c r="L52" s="70">
        <v>0</v>
      </c>
      <c r="M52" s="68" t="s">
        <v>75</v>
      </c>
      <c r="N52" s="69"/>
      <c r="O52" s="75"/>
      <c r="P52" s="73">
        <v>0</v>
      </c>
    </row>
    <row r="53" spans="1:16" x14ac:dyDescent="0.3">
      <c r="A53" s="52">
        <v>52</v>
      </c>
      <c r="B53" s="53">
        <v>704</v>
      </c>
      <c r="C53" s="54" t="s">
        <v>22</v>
      </c>
      <c r="D53" s="54" t="s">
        <v>33</v>
      </c>
      <c r="E53" s="57">
        <v>1230.1099199999999</v>
      </c>
      <c r="F53" s="55">
        <f t="shared" si="0"/>
        <v>1660.6483919999998</v>
      </c>
      <c r="G53" s="54" t="s">
        <v>32</v>
      </c>
      <c r="H53" s="96"/>
      <c r="I53" s="73"/>
      <c r="J53" s="73"/>
      <c r="K53" s="74"/>
      <c r="L53" s="70">
        <v>0</v>
      </c>
      <c r="M53" s="68" t="s">
        <v>75</v>
      </c>
      <c r="N53" s="69"/>
      <c r="O53" s="75"/>
      <c r="P53" s="73">
        <v>0</v>
      </c>
    </row>
    <row r="54" spans="1:16" x14ac:dyDescent="0.3">
      <c r="A54" s="52">
        <v>53</v>
      </c>
      <c r="B54" s="53">
        <v>705</v>
      </c>
      <c r="C54" s="54" t="s">
        <v>22</v>
      </c>
      <c r="D54" s="54" t="s">
        <v>33</v>
      </c>
      <c r="E54" s="56">
        <v>1180.0573199999999</v>
      </c>
      <c r="F54" s="55">
        <f t="shared" si="0"/>
        <v>1593.0773819999999</v>
      </c>
      <c r="G54" s="54" t="s">
        <v>29</v>
      </c>
      <c r="H54" s="96">
        <v>3752300</v>
      </c>
      <c r="I54" s="73"/>
      <c r="J54" s="73"/>
      <c r="K54" s="74"/>
      <c r="L54" s="70">
        <v>3752300</v>
      </c>
      <c r="M54" s="68">
        <v>2499.8667554963358</v>
      </c>
      <c r="N54" s="76"/>
      <c r="O54" s="75">
        <v>1041583</v>
      </c>
      <c r="P54" s="73">
        <v>2710717</v>
      </c>
    </row>
    <row r="55" spans="1:16" x14ac:dyDescent="0.3">
      <c r="A55" s="52">
        <v>54</v>
      </c>
      <c r="B55" s="53">
        <v>706</v>
      </c>
      <c r="C55" s="54" t="s">
        <v>22</v>
      </c>
      <c r="D55" s="54" t="s">
        <v>33</v>
      </c>
      <c r="E55" s="55">
        <v>1230.1099199999999</v>
      </c>
      <c r="F55" s="55">
        <f t="shared" si="0"/>
        <v>1660.6483919999998</v>
      </c>
      <c r="G55" s="54" t="s">
        <v>32</v>
      </c>
      <c r="H55" s="96"/>
      <c r="I55" s="73"/>
      <c r="J55" s="73"/>
      <c r="K55" s="74"/>
      <c r="L55" s="70">
        <v>0</v>
      </c>
      <c r="M55" s="68" t="s">
        <v>75</v>
      </c>
      <c r="N55" s="69"/>
      <c r="O55" s="75"/>
      <c r="P55" s="73">
        <v>0</v>
      </c>
    </row>
    <row r="56" spans="1:16" x14ac:dyDescent="0.3">
      <c r="A56" s="52">
        <v>55</v>
      </c>
      <c r="B56" s="53">
        <v>707</v>
      </c>
      <c r="C56" s="54" t="s">
        <v>22</v>
      </c>
      <c r="D56" s="54" t="s">
        <v>33</v>
      </c>
      <c r="E56" s="55">
        <v>1318.37472</v>
      </c>
      <c r="F56" s="55">
        <f t="shared" si="0"/>
        <v>1779.8058720000001</v>
      </c>
      <c r="G56" s="54" t="s">
        <v>32</v>
      </c>
      <c r="H56" s="96"/>
      <c r="I56" s="73"/>
      <c r="J56" s="73"/>
      <c r="K56" s="74"/>
      <c r="L56" s="70">
        <v>0</v>
      </c>
      <c r="M56" s="68" t="s">
        <v>75</v>
      </c>
      <c r="N56" s="69"/>
      <c r="O56" s="75"/>
      <c r="P56" s="73">
        <v>0</v>
      </c>
    </row>
    <row r="57" spans="1:16" x14ac:dyDescent="0.3">
      <c r="A57" s="52">
        <v>56</v>
      </c>
      <c r="B57" s="53">
        <v>708</v>
      </c>
      <c r="C57" s="54" t="s">
        <v>22</v>
      </c>
      <c r="D57" s="54" t="s">
        <v>33</v>
      </c>
      <c r="E57" s="55">
        <v>1318.37472</v>
      </c>
      <c r="F57" s="55">
        <f t="shared" si="0"/>
        <v>1779.8058720000001</v>
      </c>
      <c r="G57" s="54" t="s">
        <v>32</v>
      </c>
      <c r="H57" s="96"/>
      <c r="I57" s="73"/>
      <c r="J57" s="73"/>
      <c r="K57" s="74"/>
      <c r="L57" s="70">
        <v>0</v>
      </c>
      <c r="M57" s="68" t="s">
        <v>75</v>
      </c>
      <c r="N57" s="69"/>
      <c r="O57" s="75"/>
      <c r="P57" s="73">
        <v>0</v>
      </c>
    </row>
    <row r="58" spans="1:16" x14ac:dyDescent="0.3">
      <c r="A58" s="52">
        <v>57</v>
      </c>
      <c r="B58" s="53">
        <v>801</v>
      </c>
      <c r="C58" s="54" t="s">
        <v>22</v>
      </c>
      <c r="D58" s="54" t="s">
        <v>33</v>
      </c>
      <c r="E58" s="55">
        <v>1309.9787999999999</v>
      </c>
      <c r="F58" s="55">
        <f t="shared" si="0"/>
        <v>1768.47138</v>
      </c>
      <c r="G58" s="54" t="s">
        <v>32</v>
      </c>
      <c r="H58" s="96"/>
      <c r="I58" s="73"/>
      <c r="J58" s="73"/>
      <c r="K58" s="74"/>
      <c r="L58" s="70">
        <v>0</v>
      </c>
      <c r="M58" s="68" t="s">
        <v>75</v>
      </c>
      <c r="N58" s="69"/>
      <c r="O58" s="75"/>
      <c r="P58" s="73">
        <v>0</v>
      </c>
    </row>
    <row r="59" spans="1:16" x14ac:dyDescent="0.3">
      <c r="A59" s="52">
        <v>58</v>
      </c>
      <c r="B59" s="53">
        <v>802</v>
      </c>
      <c r="C59" s="54" t="s">
        <v>22</v>
      </c>
      <c r="D59" s="54" t="s">
        <v>33</v>
      </c>
      <c r="E59" s="55">
        <v>1309.9787999999999</v>
      </c>
      <c r="F59" s="55">
        <f t="shared" si="0"/>
        <v>1768.47138</v>
      </c>
      <c r="G59" s="54" t="s">
        <v>32</v>
      </c>
      <c r="H59" s="96"/>
      <c r="I59" s="73"/>
      <c r="J59" s="73"/>
      <c r="K59" s="74"/>
      <c r="L59" s="70">
        <v>0</v>
      </c>
      <c r="M59" s="68" t="s">
        <v>75</v>
      </c>
      <c r="N59" s="69"/>
      <c r="O59" s="75"/>
      <c r="P59" s="73">
        <v>0</v>
      </c>
    </row>
    <row r="60" spans="1:16" x14ac:dyDescent="0.3">
      <c r="A60" s="52">
        <v>59</v>
      </c>
      <c r="B60" s="53">
        <v>803</v>
      </c>
      <c r="C60" s="54" t="s">
        <v>22</v>
      </c>
      <c r="D60" s="54" t="s">
        <v>33</v>
      </c>
      <c r="E60" s="55">
        <v>1221.7139999999999</v>
      </c>
      <c r="F60" s="55">
        <f t="shared" si="0"/>
        <v>1649.3139000000001</v>
      </c>
      <c r="G60" s="54" t="s">
        <v>32</v>
      </c>
      <c r="H60" s="96"/>
      <c r="I60" s="73"/>
      <c r="J60" s="73"/>
      <c r="K60" s="74"/>
      <c r="L60" s="70">
        <v>0</v>
      </c>
      <c r="M60" s="68" t="s">
        <v>75</v>
      </c>
      <c r="N60" s="69"/>
      <c r="O60" s="75"/>
      <c r="P60" s="73">
        <v>0</v>
      </c>
    </row>
    <row r="61" spans="1:16" x14ac:dyDescent="0.3">
      <c r="A61" s="52">
        <v>60</v>
      </c>
      <c r="B61" s="53">
        <v>804</v>
      </c>
      <c r="C61" s="54" t="s">
        <v>22</v>
      </c>
      <c r="D61" s="54" t="s">
        <v>33</v>
      </c>
      <c r="E61" s="97">
        <v>1180.0573199999999</v>
      </c>
      <c r="F61" s="55">
        <f t="shared" si="0"/>
        <v>1593.0773819999999</v>
      </c>
      <c r="G61" s="54" t="s">
        <v>29</v>
      </c>
      <c r="H61" s="96">
        <v>5028150</v>
      </c>
      <c r="I61" s="68" t="s">
        <v>30</v>
      </c>
      <c r="J61" s="69" t="s">
        <v>31</v>
      </c>
      <c r="K61" s="68" t="s">
        <v>30</v>
      </c>
      <c r="L61" s="70">
        <v>5028150</v>
      </c>
      <c r="M61" s="68">
        <v>3349.8667554963358</v>
      </c>
      <c r="N61" s="76">
        <v>2262667.5</v>
      </c>
      <c r="O61" s="75">
        <v>2206456</v>
      </c>
      <c r="P61" s="73">
        <v>2821694</v>
      </c>
    </row>
    <row r="62" spans="1:16" x14ac:dyDescent="0.3">
      <c r="A62" s="52">
        <v>61</v>
      </c>
      <c r="B62" s="53">
        <v>805</v>
      </c>
      <c r="C62" s="54" t="s">
        <v>22</v>
      </c>
      <c r="D62" s="54" t="s">
        <v>33</v>
      </c>
      <c r="E62" s="55">
        <v>1221.7139999999999</v>
      </c>
      <c r="F62" s="55">
        <f t="shared" si="0"/>
        <v>1649.3139000000001</v>
      </c>
      <c r="G62" s="54" t="s">
        <v>32</v>
      </c>
      <c r="H62" s="96"/>
      <c r="I62" s="73"/>
      <c r="J62" s="73"/>
      <c r="K62" s="74"/>
      <c r="L62" s="70">
        <v>0</v>
      </c>
      <c r="M62" s="68" t="s">
        <v>75</v>
      </c>
      <c r="N62" s="69"/>
      <c r="O62" s="75"/>
      <c r="P62" s="73">
        <v>0</v>
      </c>
    </row>
    <row r="63" spans="1:16" x14ac:dyDescent="0.3">
      <c r="A63" s="52">
        <v>62</v>
      </c>
      <c r="B63" s="53">
        <v>806</v>
      </c>
      <c r="C63" s="54" t="s">
        <v>22</v>
      </c>
      <c r="D63" s="54" t="s">
        <v>33</v>
      </c>
      <c r="E63" s="55">
        <v>1221.7139999999999</v>
      </c>
      <c r="F63" s="55">
        <f t="shared" si="0"/>
        <v>1649.3139000000001</v>
      </c>
      <c r="G63" s="54" t="s">
        <v>32</v>
      </c>
      <c r="H63" s="96"/>
      <c r="I63" s="73"/>
      <c r="J63" s="73"/>
      <c r="K63" s="74"/>
      <c r="L63" s="70">
        <v>0</v>
      </c>
      <c r="M63" s="68" t="s">
        <v>75</v>
      </c>
      <c r="N63" s="69"/>
      <c r="O63" s="75"/>
      <c r="P63" s="73">
        <v>0</v>
      </c>
    </row>
    <row r="64" spans="1:16" x14ac:dyDescent="0.3">
      <c r="A64" s="52">
        <v>63</v>
      </c>
      <c r="B64" s="53">
        <v>807</v>
      </c>
      <c r="C64" s="54" t="s">
        <v>22</v>
      </c>
      <c r="D64" s="54" t="s">
        <v>33</v>
      </c>
      <c r="E64" s="55">
        <v>1309.9787999999999</v>
      </c>
      <c r="F64" s="55">
        <f t="shared" si="0"/>
        <v>1768.47138</v>
      </c>
      <c r="G64" s="54" t="s">
        <v>32</v>
      </c>
      <c r="H64" s="96"/>
      <c r="I64" s="73"/>
      <c r="J64" s="73"/>
      <c r="K64" s="74"/>
      <c r="L64" s="70">
        <v>0</v>
      </c>
      <c r="M64" s="68" t="s">
        <v>75</v>
      </c>
      <c r="N64" s="69"/>
      <c r="O64" s="75"/>
      <c r="P64" s="73">
        <v>0</v>
      </c>
    </row>
    <row r="65" spans="1:16" x14ac:dyDescent="0.3">
      <c r="A65" s="52">
        <v>64</v>
      </c>
      <c r="B65" s="53">
        <v>808</v>
      </c>
      <c r="C65" s="54" t="s">
        <v>22</v>
      </c>
      <c r="D65" s="54" t="s">
        <v>33</v>
      </c>
      <c r="E65" s="55">
        <v>1309.9787999999999</v>
      </c>
      <c r="F65" s="55">
        <f t="shared" si="0"/>
        <v>1768.47138</v>
      </c>
      <c r="G65" s="54" t="s">
        <v>32</v>
      </c>
      <c r="H65" s="96"/>
      <c r="I65" s="73"/>
      <c r="J65" s="73"/>
      <c r="K65" s="74"/>
      <c r="L65" s="70">
        <v>0</v>
      </c>
      <c r="M65" s="68" t="s">
        <v>75</v>
      </c>
      <c r="N65" s="69"/>
      <c r="O65" s="75"/>
      <c r="P65" s="73">
        <v>0</v>
      </c>
    </row>
    <row r="66" spans="1:16" x14ac:dyDescent="0.3">
      <c r="A66" s="52">
        <v>65</v>
      </c>
      <c r="B66" s="53">
        <v>901</v>
      </c>
      <c r="C66" s="54" t="s">
        <v>22</v>
      </c>
      <c r="D66" s="54" t="s">
        <v>33</v>
      </c>
      <c r="E66" s="55">
        <v>1318.37472</v>
      </c>
      <c r="F66" s="55">
        <f t="shared" si="0"/>
        <v>1779.8058720000001</v>
      </c>
      <c r="G66" s="54" t="s">
        <v>32</v>
      </c>
      <c r="H66" s="96"/>
      <c r="I66" s="73"/>
      <c r="J66" s="73"/>
      <c r="K66" s="74"/>
      <c r="L66" s="70">
        <v>0</v>
      </c>
      <c r="M66" s="68" t="s">
        <v>75</v>
      </c>
      <c r="N66" s="69"/>
      <c r="O66" s="75"/>
      <c r="P66" s="73">
        <v>0</v>
      </c>
    </row>
    <row r="67" spans="1:16" x14ac:dyDescent="0.3">
      <c r="A67" s="52">
        <v>66</v>
      </c>
      <c r="B67" s="53">
        <v>902</v>
      </c>
      <c r="C67" s="54" t="s">
        <v>22</v>
      </c>
      <c r="D67" s="54" t="s">
        <v>33</v>
      </c>
      <c r="E67" s="55">
        <v>1318.37472</v>
      </c>
      <c r="F67" s="55">
        <f t="shared" ref="F67:F105" si="1">E67*1.35</f>
        <v>1779.8058720000001</v>
      </c>
      <c r="G67" s="54" t="s">
        <v>32</v>
      </c>
      <c r="H67" s="96"/>
      <c r="I67" s="73"/>
      <c r="J67" s="73"/>
      <c r="K67" s="74"/>
      <c r="L67" s="70">
        <v>0</v>
      </c>
      <c r="M67" s="68" t="s">
        <v>75</v>
      </c>
      <c r="N67" s="69"/>
      <c r="O67" s="75"/>
      <c r="P67" s="73">
        <v>0</v>
      </c>
    </row>
    <row r="68" spans="1:16" x14ac:dyDescent="0.3">
      <c r="A68" s="52">
        <v>67</v>
      </c>
      <c r="B68" s="53">
        <v>903</v>
      </c>
      <c r="C68" s="54" t="s">
        <v>22</v>
      </c>
      <c r="D68" s="54" t="s">
        <v>33</v>
      </c>
      <c r="E68" s="55">
        <v>1230.1099199999999</v>
      </c>
      <c r="F68" s="55">
        <f t="shared" si="1"/>
        <v>1660.6483919999998</v>
      </c>
      <c r="G68" s="54" t="s">
        <v>32</v>
      </c>
      <c r="H68" s="96"/>
      <c r="I68" s="73"/>
      <c r="J68" s="73"/>
      <c r="K68" s="74"/>
      <c r="L68" s="70">
        <v>0</v>
      </c>
      <c r="M68" s="68" t="s">
        <v>75</v>
      </c>
      <c r="N68" s="69"/>
      <c r="O68" s="75"/>
      <c r="P68" s="73">
        <v>0</v>
      </c>
    </row>
    <row r="69" spans="1:16" x14ac:dyDescent="0.3">
      <c r="A69" s="52">
        <v>68</v>
      </c>
      <c r="B69" s="53">
        <v>904</v>
      </c>
      <c r="C69" s="54" t="s">
        <v>22</v>
      </c>
      <c r="D69" s="54" t="s">
        <v>33</v>
      </c>
      <c r="E69" s="55">
        <v>1230.1099199999999</v>
      </c>
      <c r="F69" s="55">
        <f t="shared" si="1"/>
        <v>1660.6483919999998</v>
      </c>
      <c r="G69" s="54" t="s">
        <v>32</v>
      </c>
      <c r="H69" s="96"/>
      <c r="I69" s="73"/>
      <c r="J69" s="73"/>
      <c r="K69" s="74"/>
      <c r="L69" s="70">
        <v>0</v>
      </c>
      <c r="M69" s="68" t="s">
        <v>75</v>
      </c>
      <c r="N69" s="69"/>
      <c r="O69" s="75"/>
      <c r="P69" s="73">
        <v>0</v>
      </c>
    </row>
    <row r="70" spans="1:16" x14ac:dyDescent="0.3">
      <c r="A70" s="52">
        <v>69</v>
      </c>
      <c r="B70" s="53">
        <v>905</v>
      </c>
      <c r="C70" s="54" t="s">
        <v>22</v>
      </c>
      <c r="D70" s="54" t="s">
        <v>33</v>
      </c>
      <c r="E70" s="55">
        <v>1230.1099199999999</v>
      </c>
      <c r="F70" s="55">
        <f t="shared" si="1"/>
        <v>1660.6483919999998</v>
      </c>
      <c r="G70" s="54" t="s">
        <v>32</v>
      </c>
      <c r="H70" s="96"/>
      <c r="I70" s="73"/>
      <c r="J70" s="73"/>
      <c r="K70" s="74"/>
      <c r="L70" s="70">
        <v>0</v>
      </c>
      <c r="M70" s="68" t="s">
        <v>75</v>
      </c>
      <c r="N70" s="69"/>
      <c r="O70" s="75"/>
      <c r="P70" s="73">
        <v>0</v>
      </c>
    </row>
    <row r="71" spans="1:16" x14ac:dyDescent="0.3">
      <c r="A71" s="52">
        <v>70</v>
      </c>
      <c r="B71" s="53">
        <v>906</v>
      </c>
      <c r="C71" s="54" t="s">
        <v>22</v>
      </c>
      <c r="D71" s="54" t="s">
        <v>33</v>
      </c>
      <c r="E71" s="55">
        <v>1230.1099199999999</v>
      </c>
      <c r="F71" s="55">
        <f t="shared" si="1"/>
        <v>1660.6483919999998</v>
      </c>
      <c r="G71" s="54" t="s">
        <v>32</v>
      </c>
      <c r="H71" s="96"/>
      <c r="I71" s="73"/>
      <c r="J71" s="73"/>
      <c r="K71" s="74"/>
      <c r="L71" s="70">
        <v>0</v>
      </c>
      <c r="M71" s="68" t="s">
        <v>75</v>
      </c>
      <c r="N71" s="69"/>
      <c r="O71" s="75"/>
      <c r="P71" s="73">
        <v>0</v>
      </c>
    </row>
    <row r="72" spans="1:16" x14ac:dyDescent="0.3">
      <c r="A72" s="52">
        <v>71</v>
      </c>
      <c r="B72" s="53">
        <v>907</v>
      </c>
      <c r="C72" s="54" t="s">
        <v>22</v>
      </c>
      <c r="D72" s="54" t="s">
        <v>33</v>
      </c>
      <c r="E72" s="55">
        <v>1318.37472</v>
      </c>
      <c r="F72" s="55">
        <f t="shared" si="1"/>
        <v>1779.8058720000001</v>
      </c>
      <c r="G72" s="54" t="s">
        <v>32</v>
      </c>
      <c r="H72" s="96"/>
      <c r="I72" s="73"/>
      <c r="J72" s="73"/>
      <c r="K72" s="74"/>
      <c r="L72" s="70">
        <v>0</v>
      </c>
      <c r="M72" s="68" t="s">
        <v>75</v>
      </c>
      <c r="N72" s="69"/>
      <c r="O72" s="75"/>
      <c r="P72" s="73">
        <v>0</v>
      </c>
    </row>
    <row r="73" spans="1:16" x14ac:dyDescent="0.3">
      <c r="A73" s="52">
        <v>72</v>
      </c>
      <c r="B73" s="53">
        <v>908</v>
      </c>
      <c r="C73" s="54" t="s">
        <v>22</v>
      </c>
      <c r="D73" s="54" t="s">
        <v>33</v>
      </c>
      <c r="E73" s="55">
        <v>1318.37472</v>
      </c>
      <c r="F73" s="55">
        <f t="shared" si="1"/>
        <v>1779.8058720000001</v>
      </c>
      <c r="G73" s="54" t="s">
        <v>32</v>
      </c>
      <c r="H73" s="96"/>
      <c r="I73" s="73"/>
      <c r="J73" s="73"/>
      <c r="K73" s="74"/>
      <c r="L73" s="70">
        <v>0</v>
      </c>
      <c r="M73" s="68" t="s">
        <v>75</v>
      </c>
      <c r="N73" s="69"/>
      <c r="O73" s="75"/>
      <c r="P73" s="73">
        <v>0</v>
      </c>
    </row>
    <row r="74" spans="1:16" x14ac:dyDescent="0.3">
      <c r="A74" s="52">
        <v>73</v>
      </c>
      <c r="B74" s="53">
        <v>1001</v>
      </c>
      <c r="C74" s="54" t="s">
        <v>22</v>
      </c>
      <c r="D74" s="54" t="s">
        <v>33</v>
      </c>
      <c r="E74" s="55">
        <v>1309.9787999999999</v>
      </c>
      <c r="F74" s="55">
        <f t="shared" si="1"/>
        <v>1768.47138</v>
      </c>
      <c r="G74" s="54" t="s">
        <v>32</v>
      </c>
      <c r="H74" s="96"/>
      <c r="I74" s="73"/>
      <c r="J74" s="73"/>
      <c r="K74" s="74"/>
      <c r="L74" s="70">
        <v>0</v>
      </c>
      <c r="M74" s="68" t="s">
        <v>75</v>
      </c>
      <c r="N74" s="69"/>
      <c r="O74" s="75"/>
      <c r="P74" s="73">
        <v>0</v>
      </c>
    </row>
    <row r="75" spans="1:16" x14ac:dyDescent="0.3">
      <c r="A75" s="52">
        <v>74</v>
      </c>
      <c r="B75" s="53">
        <v>1002</v>
      </c>
      <c r="C75" s="54" t="s">
        <v>22</v>
      </c>
      <c r="D75" s="54" t="s">
        <v>33</v>
      </c>
      <c r="E75" s="55">
        <v>1309.9787999999999</v>
      </c>
      <c r="F75" s="55">
        <f t="shared" si="1"/>
        <v>1768.47138</v>
      </c>
      <c r="G75" s="54" t="s">
        <v>32</v>
      </c>
      <c r="H75" s="96"/>
      <c r="I75" s="73"/>
      <c r="J75" s="73"/>
      <c r="K75" s="74"/>
      <c r="L75" s="70">
        <v>0</v>
      </c>
      <c r="M75" s="68" t="s">
        <v>75</v>
      </c>
      <c r="N75" s="69"/>
      <c r="O75" s="75"/>
      <c r="P75" s="73">
        <v>0</v>
      </c>
    </row>
    <row r="76" spans="1:16" x14ac:dyDescent="0.3">
      <c r="A76" s="52">
        <v>75</v>
      </c>
      <c r="B76" s="53">
        <v>1003</v>
      </c>
      <c r="C76" s="54" t="s">
        <v>22</v>
      </c>
      <c r="D76" s="54" t="s">
        <v>33</v>
      </c>
      <c r="E76" s="55">
        <v>1221.7139999999999</v>
      </c>
      <c r="F76" s="55">
        <f t="shared" si="1"/>
        <v>1649.3139000000001</v>
      </c>
      <c r="G76" s="54" t="s">
        <v>32</v>
      </c>
      <c r="H76" s="96"/>
      <c r="I76" s="73"/>
      <c r="J76" s="73"/>
      <c r="K76" s="74"/>
      <c r="L76" s="70">
        <v>0</v>
      </c>
      <c r="M76" s="68" t="s">
        <v>75</v>
      </c>
      <c r="N76" s="69"/>
      <c r="O76" s="75"/>
      <c r="P76" s="73">
        <v>0</v>
      </c>
    </row>
    <row r="77" spans="1:16" x14ac:dyDescent="0.3">
      <c r="A77" s="52">
        <v>76</v>
      </c>
      <c r="B77" s="53">
        <v>1004</v>
      </c>
      <c r="C77" s="54" t="s">
        <v>22</v>
      </c>
      <c r="D77" s="54" t="s">
        <v>33</v>
      </c>
      <c r="E77" s="55">
        <v>1221.7139999999999</v>
      </c>
      <c r="F77" s="55">
        <f t="shared" si="1"/>
        <v>1649.3139000000001</v>
      </c>
      <c r="G77" s="54" t="s">
        <v>32</v>
      </c>
      <c r="H77" s="96"/>
      <c r="I77" s="73"/>
      <c r="J77" s="73"/>
      <c r="K77" s="74"/>
      <c r="L77" s="70">
        <v>0</v>
      </c>
      <c r="M77" s="68" t="s">
        <v>75</v>
      </c>
      <c r="N77" s="69"/>
      <c r="O77" s="75"/>
      <c r="P77" s="73">
        <v>0</v>
      </c>
    </row>
    <row r="78" spans="1:16" x14ac:dyDescent="0.3">
      <c r="A78" s="52">
        <v>77</v>
      </c>
      <c r="B78" s="53">
        <v>1005</v>
      </c>
      <c r="C78" s="54" t="s">
        <v>22</v>
      </c>
      <c r="D78" s="54" t="s">
        <v>33</v>
      </c>
      <c r="E78" s="55">
        <v>1221.7139999999999</v>
      </c>
      <c r="F78" s="55">
        <f t="shared" si="1"/>
        <v>1649.3139000000001</v>
      </c>
      <c r="G78" s="54" t="s">
        <v>32</v>
      </c>
      <c r="H78" s="96"/>
      <c r="I78" s="73"/>
      <c r="J78" s="73"/>
      <c r="K78" s="74"/>
      <c r="L78" s="70">
        <v>0</v>
      </c>
      <c r="M78" s="68" t="s">
        <v>75</v>
      </c>
      <c r="N78" s="69"/>
      <c r="O78" s="75"/>
      <c r="P78" s="73">
        <v>0</v>
      </c>
    </row>
    <row r="79" spans="1:16" x14ac:dyDescent="0.3">
      <c r="A79" s="52">
        <v>78</v>
      </c>
      <c r="B79" s="53">
        <v>1006</v>
      </c>
      <c r="C79" s="54" t="s">
        <v>22</v>
      </c>
      <c r="D79" s="54" t="s">
        <v>33</v>
      </c>
      <c r="E79" s="55">
        <v>1221.7139999999999</v>
      </c>
      <c r="F79" s="55">
        <f t="shared" si="1"/>
        <v>1649.3139000000001</v>
      </c>
      <c r="G79" s="54" t="s">
        <v>32</v>
      </c>
      <c r="H79" s="96"/>
      <c r="I79" s="73"/>
      <c r="J79" s="73"/>
      <c r="K79" s="74"/>
      <c r="L79" s="70">
        <v>0</v>
      </c>
      <c r="M79" s="68" t="s">
        <v>75</v>
      </c>
      <c r="N79" s="69"/>
      <c r="O79" s="75"/>
      <c r="P79" s="73">
        <v>0</v>
      </c>
    </row>
    <row r="80" spans="1:16" x14ac:dyDescent="0.3">
      <c r="A80" s="52">
        <v>79</v>
      </c>
      <c r="B80" s="53">
        <v>1007</v>
      </c>
      <c r="C80" s="54" t="s">
        <v>22</v>
      </c>
      <c r="D80" s="54" t="s">
        <v>33</v>
      </c>
      <c r="E80" s="55">
        <v>1309.9787999999999</v>
      </c>
      <c r="F80" s="55">
        <f t="shared" si="1"/>
        <v>1768.47138</v>
      </c>
      <c r="G80" s="54" t="s">
        <v>32</v>
      </c>
      <c r="H80" s="96"/>
      <c r="I80" s="73"/>
      <c r="J80" s="73"/>
      <c r="K80" s="74"/>
      <c r="L80" s="70">
        <v>0</v>
      </c>
      <c r="M80" s="68" t="s">
        <v>75</v>
      </c>
      <c r="N80" s="69"/>
      <c r="O80" s="75"/>
      <c r="P80" s="73">
        <v>0</v>
      </c>
    </row>
    <row r="81" spans="1:16" x14ac:dyDescent="0.3">
      <c r="A81" s="52">
        <v>80</v>
      </c>
      <c r="B81" s="53">
        <v>1008</v>
      </c>
      <c r="C81" s="54" t="s">
        <v>22</v>
      </c>
      <c r="D81" s="54" t="s">
        <v>33</v>
      </c>
      <c r="E81" s="55">
        <v>1309.9787999999999</v>
      </c>
      <c r="F81" s="55">
        <f t="shared" si="1"/>
        <v>1768.47138</v>
      </c>
      <c r="G81" s="54" t="s">
        <v>32</v>
      </c>
      <c r="H81" s="96"/>
      <c r="I81" s="73"/>
      <c r="J81" s="73"/>
      <c r="K81" s="74"/>
      <c r="L81" s="70">
        <v>0</v>
      </c>
      <c r="M81" s="68" t="s">
        <v>75</v>
      </c>
      <c r="N81" s="69"/>
      <c r="O81" s="75"/>
      <c r="P81" s="73">
        <v>0</v>
      </c>
    </row>
    <row r="82" spans="1:16" x14ac:dyDescent="0.3">
      <c r="A82" s="52">
        <v>81</v>
      </c>
      <c r="B82" s="53">
        <v>1101</v>
      </c>
      <c r="C82" s="54" t="s">
        <v>22</v>
      </c>
      <c r="D82" s="54" t="s">
        <v>33</v>
      </c>
      <c r="E82" s="55">
        <v>1318.37472</v>
      </c>
      <c r="F82" s="55">
        <f t="shared" si="1"/>
        <v>1779.8058720000001</v>
      </c>
      <c r="G82" s="54" t="s">
        <v>32</v>
      </c>
      <c r="H82" s="96"/>
      <c r="I82" s="73"/>
      <c r="J82" s="73"/>
      <c r="K82" s="74"/>
      <c r="L82" s="70">
        <v>0</v>
      </c>
      <c r="M82" s="68" t="s">
        <v>75</v>
      </c>
      <c r="N82" s="69"/>
      <c r="O82" s="75"/>
      <c r="P82" s="73">
        <v>0</v>
      </c>
    </row>
    <row r="83" spans="1:16" x14ac:dyDescent="0.3">
      <c r="A83" s="52">
        <v>82</v>
      </c>
      <c r="B83" s="53">
        <v>1102</v>
      </c>
      <c r="C83" s="54" t="s">
        <v>22</v>
      </c>
      <c r="D83" s="54" t="s">
        <v>33</v>
      </c>
      <c r="E83" s="55">
        <v>1318.37472</v>
      </c>
      <c r="F83" s="55">
        <f t="shared" si="1"/>
        <v>1779.8058720000001</v>
      </c>
      <c r="G83" s="54" t="s">
        <v>32</v>
      </c>
      <c r="H83" s="96"/>
      <c r="I83" s="73"/>
      <c r="J83" s="73"/>
      <c r="K83" s="74"/>
      <c r="L83" s="70">
        <v>0</v>
      </c>
      <c r="M83" s="68" t="s">
        <v>75</v>
      </c>
      <c r="N83" s="69"/>
      <c r="O83" s="75"/>
      <c r="P83" s="73">
        <v>0</v>
      </c>
    </row>
    <row r="84" spans="1:16" x14ac:dyDescent="0.3">
      <c r="A84" s="52">
        <v>83</v>
      </c>
      <c r="B84" s="53">
        <v>1103</v>
      </c>
      <c r="C84" s="54" t="s">
        <v>22</v>
      </c>
      <c r="D84" s="54" t="s">
        <v>33</v>
      </c>
      <c r="E84" s="55">
        <v>1230.1099199999999</v>
      </c>
      <c r="F84" s="55">
        <f t="shared" si="1"/>
        <v>1660.6483919999998</v>
      </c>
      <c r="G84" s="54" t="s">
        <v>32</v>
      </c>
      <c r="H84" s="96"/>
      <c r="I84" s="73"/>
      <c r="J84" s="73"/>
      <c r="K84" s="74"/>
      <c r="L84" s="70">
        <v>0</v>
      </c>
      <c r="M84" s="68" t="s">
        <v>75</v>
      </c>
      <c r="N84" s="69"/>
      <c r="O84" s="75"/>
      <c r="P84" s="73">
        <v>0</v>
      </c>
    </row>
    <row r="85" spans="1:16" x14ac:dyDescent="0.3">
      <c r="A85" s="52">
        <v>84</v>
      </c>
      <c r="B85" s="53">
        <v>1104</v>
      </c>
      <c r="C85" s="54" t="s">
        <v>22</v>
      </c>
      <c r="D85" s="54" t="s">
        <v>33</v>
      </c>
      <c r="E85" s="55">
        <v>1230.1099199999999</v>
      </c>
      <c r="F85" s="55">
        <f t="shared" si="1"/>
        <v>1660.6483919999998</v>
      </c>
      <c r="G85" s="54" t="s">
        <v>32</v>
      </c>
      <c r="H85" s="96"/>
      <c r="I85" s="73"/>
      <c r="J85" s="73"/>
      <c r="K85" s="74"/>
      <c r="L85" s="70">
        <v>0</v>
      </c>
      <c r="M85" s="68" t="s">
        <v>75</v>
      </c>
      <c r="N85" s="69"/>
      <c r="O85" s="75"/>
      <c r="P85" s="73">
        <v>0</v>
      </c>
    </row>
    <row r="86" spans="1:16" x14ac:dyDescent="0.3">
      <c r="A86" s="52">
        <v>85</v>
      </c>
      <c r="B86" s="53">
        <v>1105</v>
      </c>
      <c r="C86" s="54" t="s">
        <v>22</v>
      </c>
      <c r="D86" s="54" t="s">
        <v>33</v>
      </c>
      <c r="E86" s="55">
        <v>1230.1099199999999</v>
      </c>
      <c r="F86" s="55">
        <f t="shared" si="1"/>
        <v>1660.6483919999998</v>
      </c>
      <c r="G86" s="54" t="s">
        <v>32</v>
      </c>
      <c r="H86" s="96"/>
      <c r="I86" s="73"/>
      <c r="J86" s="73"/>
      <c r="K86" s="74"/>
      <c r="L86" s="70">
        <v>0</v>
      </c>
      <c r="M86" s="68" t="s">
        <v>75</v>
      </c>
      <c r="N86" s="69"/>
      <c r="O86" s="75"/>
      <c r="P86" s="73">
        <v>0</v>
      </c>
    </row>
    <row r="87" spans="1:16" x14ac:dyDescent="0.3">
      <c r="A87" s="52">
        <v>86</v>
      </c>
      <c r="B87" s="53">
        <v>1106</v>
      </c>
      <c r="C87" s="54" t="s">
        <v>22</v>
      </c>
      <c r="D87" s="54" t="s">
        <v>33</v>
      </c>
      <c r="E87" s="55">
        <v>1230.1099199999999</v>
      </c>
      <c r="F87" s="55">
        <f t="shared" si="1"/>
        <v>1660.6483919999998</v>
      </c>
      <c r="G87" s="54" t="s">
        <v>32</v>
      </c>
      <c r="H87" s="96"/>
      <c r="I87" s="73"/>
      <c r="J87" s="73"/>
      <c r="K87" s="74"/>
      <c r="L87" s="70">
        <v>0</v>
      </c>
      <c r="M87" s="68" t="s">
        <v>75</v>
      </c>
      <c r="N87" s="69"/>
      <c r="O87" s="75"/>
      <c r="P87" s="73">
        <v>0</v>
      </c>
    </row>
    <row r="88" spans="1:16" x14ac:dyDescent="0.3">
      <c r="A88" s="52">
        <v>87</v>
      </c>
      <c r="B88" s="53">
        <v>1107</v>
      </c>
      <c r="C88" s="54" t="s">
        <v>22</v>
      </c>
      <c r="D88" s="54" t="s">
        <v>33</v>
      </c>
      <c r="E88" s="55">
        <v>1318.37472</v>
      </c>
      <c r="F88" s="55">
        <f t="shared" si="1"/>
        <v>1779.8058720000001</v>
      </c>
      <c r="G88" s="54" t="s">
        <v>32</v>
      </c>
      <c r="H88" s="96"/>
      <c r="I88" s="73"/>
      <c r="J88" s="73"/>
      <c r="K88" s="74"/>
      <c r="L88" s="70">
        <v>0</v>
      </c>
      <c r="M88" s="68" t="s">
        <v>75</v>
      </c>
      <c r="N88" s="69"/>
      <c r="O88" s="75"/>
      <c r="P88" s="73">
        <v>0</v>
      </c>
    </row>
    <row r="89" spans="1:16" x14ac:dyDescent="0.3">
      <c r="A89" s="52">
        <v>88</v>
      </c>
      <c r="B89" s="53">
        <v>1108</v>
      </c>
      <c r="C89" s="54" t="s">
        <v>22</v>
      </c>
      <c r="D89" s="54" t="s">
        <v>33</v>
      </c>
      <c r="E89" s="55">
        <v>1318.37472</v>
      </c>
      <c r="F89" s="55">
        <f t="shared" si="1"/>
        <v>1779.8058720000001</v>
      </c>
      <c r="G89" s="54" t="s">
        <v>32</v>
      </c>
      <c r="H89" s="96"/>
      <c r="I89" s="73"/>
      <c r="J89" s="73"/>
      <c r="K89" s="74"/>
      <c r="L89" s="70">
        <v>0</v>
      </c>
      <c r="M89" s="68" t="s">
        <v>75</v>
      </c>
      <c r="N89" s="69"/>
      <c r="O89" s="75"/>
      <c r="P89" s="73">
        <v>0</v>
      </c>
    </row>
    <row r="90" spans="1:16" x14ac:dyDescent="0.3">
      <c r="A90" s="52">
        <v>89</v>
      </c>
      <c r="B90" s="53">
        <v>1201</v>
      </c>
      <c r="C90" s="54" t="s">
        <v>22</v>
      </c>
      <c r="D90" s="54" t="s">
        <v>33</v>
      </c>
      <c r="E90" s="55">
        <v>1309.9787999999999</v>
      </c>
      <c r="F90" s="55">
        <f t="shared" si="1"/>
        <v>1768.47138</v>
      </c>
      <c r="G90" s="54" t="s">
        <v>32</v>
      </c>
      <c r="H90" s="96"/>
      <c r="I90" s="73"/>
      <c r="J90" s="73"/>
      <c r="K90" s="74"/>
      <c r="L90" s="70">
        <v>0</v>
      </c>
      <c r="M90" s="68" t="s">
        <v>75</v>
      </c>
      <c r="N90" s="69"/>
      <c r="O90" s="75"/>
      <c r="P90" s="73">
        <v>0</v>
      </c>
    </row>
    <row r="91" spans="1:16" x14ac:dyDescent="0.3">
      <c r="A91" s="52">
        <v>90</v>
      </c>
      <c r="B91" s="53">
        <v>1202</v>
      </c>
      <c r="C91" s="54" t="s">
        <v>22</v>
      </c>
      <c r="D91" s="54" t="s">
        <v>33</v>
      </c>
      <c r="E91" s="55">
        <v>1309.9787999999999</v>
      </c>
      <c r="F91" s="55">
        <f t="shared" si="1"/>
        <v>1768.47138</v>
      </c>
      <c r="G91" s="54" t="s">
        <v>32</v>
      </c>
      <c r="H91" s="96"/>
      <c r="I91" s="73"/>
      <c r="J91" s="73"/>
      <c r="K91" s="74"/>
      <c r="L91" s="70">
        <v>0</v>
      </c>
      <c r="M91" s="68" t="s">
        <v>75</v>
      </c>
      <c r="N91" s="69"/>
      <c r="O91" s="75"/>
      <c r="P91" s="73">
        <v>0</v>
      </c>
    </row>
    <row r="92" spans="1:16" x14ac:dyDescent="0.3">
      <c r="A92" s="52">
        <v>91</v>
      </c>
      <c r="B92" s="53">
        <v>1203</v>
      </c>
      <c r="C92" s="54" t="s">
        <v>22</v>
      </c>
      <c r="D92" s="54" t="s">
        <v>33</v>
      </c>
      <c r="E92" s="55">
        <v>1221.7139999999999</v>
      </c>
      <c r="F92" s="55">
        <f t="shared" si="1"/>
        <v>1649.3139000000001</v>
      </c>
      <c r="G92" s="54" t="s">
        <v>32</v>
      </c>
      <c r="H92" s="96"/>
      <c r="I92" s="73"/>
      <c r="J92" s="73"/>
      <c r="K92" s="74"/>
      <c r="L92" s="70">
        <v>0</v>
      </c>
      <c r="M92" s="68" t="s">
        <v>75</v>
      </c>
      <c r="N92" s="69"/>
      <c r="O92" s="75"/>
      <c r="P92" s="73">
        <v>0</v>
      </c>
    </row>
    <row r="93" spans="1:16" x14ac:dyDescent="0.3">
      <c r="A93" s="52">
        <v>92</v>
      </c>
      <c r="B93" s="53">
        <v>1204</v>
      </c>
      <c r="C93" s="54" t="s">
        <v>22</v>
      </c>
      <c r="D93" s="54" t="s">
        <v>33</v>
      </c>
      <c r="E93" s="55">
        <v>1221.7139999999999</v>
      </c>
      <c r="F93" s="55">
        <f t="shared" si="1"/>
        <v>1649.3139000000001</v>
      </c>
      <c r="G93" s="54" t="s">
        <v>32</v>
      </c>
      <c r="H93" s="96"/>
      <c r="I93" s="73"/>
      <c r="J93" s="73"/>
      <c r="K93" s="74"/>
      <c r="L93" s="70">
        <v>0</v>
      </c>
      <c r="M93" s="68" t="s">
        <v>75</v>
      </c>
      <c r="N93" s="69"/>
      <c r="O93" s="75"/>
      <c r="P93" s="73">
        <v>0</v>
      </c>
    </row>
    <row r="94" spans="1:16" x14ac:dyDescent="0.3">
      <c r="A94" s="52">
        <v>93</v>
      </c>
      <c r="B94" s="53">
        <v>1205</v>
      </c>
      <c r="C94" s="54" t="s">
        <v>22</v>
      </c>
      <c r="D94" s="54" t="s">
        <v>33</v>
      </c>
      <c r="E94" s="55">
        <v>1221.7139999999999</v>
      </c>
      <c r="F94" s="55">
        <f t="shared" si="1"/>
        <v>1649.3139000000001</v>
      </c>
      <c r="G94" s="54" t="s">
        <v>32</v>
      </c>
      <c r="H94" s="96"/>
      <c r="I94" s="73"/>
      <c r="J94" s="73"/>
      <c r="K94" s="74"/>
      <c r="L94" s="70">
        <v>0</v>
      </c>
      <c r="M94" s="68" t="s">
        <v>75</v>
      </c>
      <c r="N94" s="69"/>
      <c r="O94" s="75"/>
      <c r="P94" s="73">
        <v>0</v>
      </c>
    </row>
    <row r="95" spans="1:16" x14ac:dyDescent="0.3">
      <c r="A95" s="52">
        <v>94</v>
      </c>
      <c r="B95" s="53">
        <v>1206</v>
      </c>
      <c r="C95" s="54" t="s">
        <v>22</v>
      </c>
      <c r="D95" s="54" t="s">
        <v>33</v>
      </c>
      <c r="E95" s="55">
        <v>1221.7139999999999</v>
      </c>
      <c r="F95" s="55">
        <f t="shared" si="1"/>
        <v>1649.3139000000001</v>
      </c>
      <c r="G95" s="54" t="s">
        <v>32</v>
      </c>
      <c r="H95" s="96"/>
      <c r="I95" s="73"/>
      <c r="J95" s="73"/>
      <c r="K95" s="74"/>
      <c r="L95" s="70">
        <v>0</v>
      </c>
      <c r="M95" s="68" t="s">
        <v>75</v>
      </c>
      <c r="N95" s="69"/>
      <c r="O95" s="75"/>
      <c r="P95" s="73">
        <v>0</v>
      </c>
    </row>
    <row r="96" spans="1:16" x14ac:dyDescent="0.3">
      <c r="A96" s="52">
        <v>95</v>
      </c>
      <c r="B96" s="53">
        <v>1207</v>
      </c>
      <c r="C96" s="54" t="s">
        <v>22</v>
      </c>
      <c r="D96" s="54" t="s">
        <v>33</v>
      </c>
      <c r="E96" s="55">
        <v>1309.9787999999999</v>
      </c>
      <c r="F96" s="55">
        <f t="shared" si="1"/>
        <v>1768.47138</v>
      </c>
      <c r="G96" s="54" t="s">
        <v>32</v>
      </c>
      <c r="H96" s="96"/>
      <c r="I96" s="73"/>
      <c r="J96" s="73"/>
      <c r="K96" s="74"/>
      <c r="L96" s="70">
        <v>0</v>
      </c>
      <c r="M96" s="68" t="s">
        <v>75</v>
      </c>
      <c r="N96" s="69"/>
      <c r="O96" s="75"/>
      <c r="P96" s="73">
        <v>0</v>
      </c>
    </row>
    <row r="97" spans="1:16" x14ac:dyDescent="0.3">
      <c r="A97" s="52">
        <v>96</v>
      </c>
      <c r="B97" s="53">
        <v>1208</v>
      </c>
      <c r="C97" s="54" t="s">
        <v>22</v>
      </c>
      <c r="D97" s="54" t="s">
        <v>33</v>
      </c>
      <c r="E97" s="55">
        <v>1309.9787999999999</v>
      </c>
      <c r="F97" s="55">
        <f t="shared" si="1"/>
        <v>1768.47138</v>
      </c>
      <c r="G97" s="54" t="s">
        <v>32</v>
      </c>
      <c r="H97" s="96"/>
      <c r="I97" s="73"/>
      <c r="J97" s="73"/>
      <c r="K97" s="74"/>
      <c r="L97" s="70">
        <v>0</v>
      </c>
      <c r="M97" s="68" t="s">
        <v>75</v>
      </c>
      <c r="N97" s="69"/>
      <c r="O97" s="75"/>
      <c r="P97" s="73">
        <v>0</v>
      </c>
    </row>
    <row r="98" spans="1:16" x14ac:dyDescent="0.3">
      <c r="A98" s="52">
        <v>97</v>
      </c>
      <c r="B98" s="53">
        <v>1301</v>
      </c>
      <c r="C98" s="54" t="s">
        <v>22</v>
      </c>
      <c r="D98" s="54" t="s">
        <v>33</v>
      </c>
      <c r="E98" s="55">
        <v>1318.37472</v>
      </c>
      <c r="F98" s="55">
        <f t="shared" si="1"/>
        <v>1779.8058720000001</v>
      </c>
      <c r="G98" s="54" t="s">
        <v>32</v>
      </c>
      <c r="H98" s="96"/>
      <c r="I98" s="73"/>
      <c r="J98" s="73"/>
      <c r="K98" s="74"/>
      <c r="L98" s="70"/>
      <c r="M98" s="68" t="s">
        <v>75</v>
      </c>
      <c r="N98" s="69"/>
      <c r="O98" s="75"/>
      <c r="P98" s="73"/>
    </row>
    <row r="99" spans="1:16" x14ac:dyDescent="0.3">
      <c r="A99" s="52">
        <v>98</v>
      </c>
      <c r="B99" s="53">
        <v>1302</v>
      </c>
      <c r="C99" s="54" t="s">
        <v>22</v>
      </c>
      <c r="D99" s="54" t="s">
        <v>33</v>
      </c>
      <c r="E99" s="55">
        <v>1318.37472</v>
      </c>
      <c r="F99" s="55">
        <f t="shared" si="1"/>
        <v>1779.8058720000001</v>
      </c>
      <c r="G99" s="54" t="s">
        <v>32</v>
      </c>
      <c r="H99" s="96"/>
      <c r="I99" s="73"/>
      <c r="J99" s="73"/>
      <c r="K99" s="74"/>
      <c r="L99" s="70"/>
      <c r="M99" s="68" t="s">
        <v>75</v>
      </c>
      <c r="N99" s="69"/>
      <c r="O99" s="75"/>
      <c r="P99" s="73"/>
    </row>
    <row r="100" spans="1:16" x14ac:dyDescent="0.3">
      <c r="A100" s="52">
        <v>99</v>
      </c>
      <c r="B100" s="53">
        <v>1303</v>
      </c>
      <c r="C100" s="54" t="s">
        <v>22</v>
      </c>
      <c r="D100" s="54" t="s">
        <v>33</v>
      </c>
      <c r="E100" s="55">
        <v>1230.1099199999999</v>
      </c>
      <c r="F100" s="55">
        <f t="shared" si="1"/>
        <v>1660.6483919999998</v>
      </c>
      <c r="G100" s="54" t="s">
        <v>32</v>
      </c>
      <c r="H100" s="96"/>
      <c r="I100" s="73"/>
      <c r="J100" s="73"/>
      <c r="K100" s="74"/>
      <c r="L100" s="70"/>
      <c r="M100" s="68" t="s">
        <v>75</v>
      </c>
      <c r="N100" s="69"/>
      <c r="O100" s="75"/>
      <c r="P100" s="73"/>
    </row>
    <row r="101" spans="1:16" x14ac:dyDescent="0.3">
      <c r="A101" s="52">
        <v>100</v>
      </c>
      <c r="B101" s="53">
        <v>1304</v>
      </c>
      <c r="C101" s="54" t="s">
        <v>22</v>
      </c>
      <c r="D101" s="54" t="s">
        <v>33</v>
      </c>
      <c r="E101" s="55">
        <v>1230.1099199999999</v>
      </c>
      <c r="F101" s="55">
        <f t="shared" si="1"/>
        <v>1660.6483919999998</v>
      </c>
      <c r="G101" s="54" t="s">
        <v>32</v>
      </c>
      <c r="H101" s="96"/>
      <c r="I101" s="73"/>
      <c r="J101" s="73"/>
      <c r="K101" s="74"/>
      <c r="L101" s="70"/>
      <c r="M101" s="68" t="s">
        <v>75</v>
      </c>
      <c r="N101" s="69"/>
      <c r="O101" s="75"/>
      <c r="P101" s="73"/>
    </row>
    <row r="102" spans="1:16" x14ac:dyDescent="0.3">
      <c r="A102" s="52">
        <v>101</v>
      </c>
      <c r="B102" s="53">
        <v>1305</v>
      </c>
      <c r="C102" s="54" t="s">
        <v>22</v>
      </c>
      <c r="D102" s="54" t="s">
        <v>33</v>
      </c>
      <c r="E102" s="55">
        <v>1230.1099199999999</v>
      </c>
      <c r="F102" s="55">
        <f t="shared" si="1"/>
        <v>1660.6483919999998</v>
      </c>
      <c r="G102" s="54" t="s">
        <v>32</v>
      </c>
      <c r="H102" s="96"/>
      <c r="I102" s="73"/>
      <c r="J102" s="73"/>
      <c r="K102" s="74"/>
      <c r="L102" s="70"/>
      <c r="M102" s="68" t="s">
        <v>75</v>
      </c>
      <c r="N102" s="69"/>
      <c r="O102" s="75"/>
      <c r="P102" s="73"/>
    </row>
    <row r="103" spans="1:16" x14ac:dyDescent="0.3">
      <c r="A103" s="52">
        <v>102</v>
      </c>
      <c r="B103" s="53">
        <v>1306</v>
      </c>
      <c r="C103" s="54" t="s">
        <v>22</v>
      </c>
      <c r="D103" s="54" t="s">
        <v>33</v>
      </c>
      <c r="E103" s="55">
        <v>1230.1099199999999</v>
      </c>
      <c r="F103" s="55">
        <f t="shared" si="1"/>
        <v>1660.6483919999998</v>
      </c>
      <c r="G103" s="54" t="s">
        <v>32</v>
      </c>
      <c r="H103" s="96"/>
      <c r="I103" s="73"/>
      <c r="J103" s="73"/>
      <c r="K103" s="74"/>
      <c r="L103" s="70"/>
      <c r="M103" s="68" t="s">
        <v>75</v>
      </c>
      <c r="N103" s="69"/>
      <c r="O103" s="75"/>
      <c r="P103" s="73"/>
    </row>
    <row r="104" spans="1:16" x14ac:dyDescent="0.3">
      <c r="A104" s="52">
        <v>103</v>
      </c>
      <c r="B104" s="53">
        <v>1307</v>
      </c>
      <c r="C104" s="54" t="s">
        <v>22</v>
      </c>
      <c r="D104" s="54" t="s">
        <v>33</v>
      </c>
      <c r="E104" s="55">
        <v>1318.37472</v>
      </c>
      <c r="F104" s="55">
        <f t="shared" si="1"/>
        <v>1779.8058720000001</v>
      </c>
      <c r="G104" s="54" t="s">
        <v>32</v>
      </c>
      <c r="H104" s="96"/>
      <c r="I104" s="73"/>
      <c r="J104" s="73"/>
      <c r="K104" s="74"/>
      <c r="L104" s="70"/>
      <c r="M104" s="68" t="s">
        <v>75</v>
      </c>
      <c r="N104" s="69"/>
      <c r="O104" s="75"/>
      <c r="P104" s="73"/>
    </row>
    <row r="105" spans="1:16" x14ac:dyDescent="0.3">
      <c r="A105" s="52">
        <v>104</v>
      </c>
      <c r="B105" s="53">
        <v>1308</v>
      </c>
      <c r="C105" s="54" t="s">
        <v>22</v>
      </c>
      <c r="D105" s="54" t="s">
        <v>33</v>
      </c>
      <c r="E105" s="55">
        <v>1318.37472</v>
      </c>
      <c r="F105" s="55">
        <f t="shared" si="1"/>
        <v>1779.8058720000001</v>
      </c>
      <c r="G105" s="54" t="s">
        <v>32</v>
      </c>
      <c r="H105" s="96"/>
      <c r="I105" s="73"/>
      <c r="J105" s="73"/>
      <c r="K105" s="74"/>
      <c r="L105" s="70"/>
      <c r="M105" s="68" t="s">
        <v>75</v>
      </c>
      <c r="N105" s="69"/>
      <c r="O105" s="75"/>
      <c r="P105" s="73"/>
    </row>
    <row r="106" spans="1:16" x14ac:dyDescent="0.3">
      <c r="A106" s="62" t="s">
        <v>71</v>
      </c>
      <c r="B106" s="62"/>
      <c r="C106" s="62"/>
      <c r="D106" s="62"/>
      <c r="E106" s="63">
        <f>SUM(E2:E105)</f>
        <v>137270.13717714295</v>
      </c>
      <c r="F106" s="63">
        <f>SUM(F2:F105)</f>
        <v>185314.68518914294</v>
      </c>
      <c r="G106" s="64"/>
    </row>
  </sheetData>
  <autoFilter ref="A1:P105" xr:uid="{016C6583-1AC2-4CF3-8805-8D7C78273257}"/>
  <mergeCells count="1">
    <mergeCell ref="A106:D10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AF714-632E-4644-8135-EC6BB1669124}">
  <dimension ref="A1:P98"/>
  <sheetViews>
    <sheetView topLeftCell="A67" workbookViewId="0">
      <selection sqref="A1:G98"/>
    </sheetView>
  </sheetViews>
  <sheetFormatPr defaultRowHeight="16.5" x14ac:dyDescent="0.3"/>
  <cols>
    <col min="1" max="1" width="4.140625" style="58" customWidth="1"/>
    <col min="2" max="2" width="8.7109375" style="58" customWidth="1"/>
    <col min="3" max="3" width="6.28515625" style="58" customWidth="1"/>
    <col min="4" max="4" width="9.85546875" style="58" customWidth="1"/>
    <col min="5" max="5" width="11.42578125" style="58" bestFit="1" customWidth="1"/>
    <col min="6" max="6" width="13" style="58" bestFit="1" customWidth="1"/>
    <col min="7" max="7" width="11.85546875" style="58" bestFit="1" customWidth="1"/>
    <col min="8" max="8" width="14.5703125" style="58" bestFit="1" customWidth="1"/>
    <col min="9" max="9" width="11.85546875" style="58" bestFit="1" customWidth="1"/>
    <col min="10" max="10" width="18.85546875" style="58" bestFit="1" customWidth="1"/>
    <col min="11" max="11" width="11.5703125" style="58" bestFit="1" customWidth="1"/>
    <col min="12" max="12" width="10.28515625" style="58" bestFit="1" customWidth="1"/>
    <col min="13" max="13" width="13.5703125" style="58" bestFit="1" customWidth="1"/>
    <col min="14" max="14" width="15" style="58" bestFit="1" customWidth="1"/>
    <col min="15" max="15" width="14.42578125" style="58" bestFit="1" customWidth="1"/>
    <col min="16" max="16" width="15.140625" style="58" bestFit="1" customWidth="1"/>
    <col min="17" max="16384" width="9.140625" style="58"/>
  </cols>
  <sheetData>
    <row r="1" spans="1:16" ht="50.25" thickBot="1" x14ac:dyDescent="0.35">
      <c r="A1" s="50" t="s">
        <v>0</v>
      </c>
      <c r="B1" s="51" t="s">
        <v>116</v>
      </c>
      <c r="C1" s="51" t="s">
        <v>115</v>
      </c>
      <c r="D1" s="51" t="s">
        <v>76</v>
      </c>
      <c r="E1" s="65" t="s">
        <v>78</v>
      </c>
      <c r="F1" s="65" t="s">
        <v>77</v>
      </c>
      <c r="G1" s="51" t="s">
        <v>9</v>
      </c>
      <c r="H1" s="95" t="s">
        <v>12</v>
      </c>
      <c r="I1" s="51" t="s">
        <v>13</v>
      </c>
      <c r="J1" s="51" t="s">
        <v>14</v>
      </c>
      <c r="K1" s="51" t="s">
        <v>15</v>
      </c>
      <c r="L1" s="51" t="s">
        <v>16</v>
      </c>
      <c r="M1" s="51" t="s">
        <v>17</v>
      </c>
      <c r="N1" s="51" t="s">
        <v>18</v>
      </c>
      <c r="O1" s="51" t="s">
        <v>19</v>
      </c>
      <c r="P1" s="51" t="s">
        <v>20</v>
      </c>
    </row>
    <row r="2" spans="1:16" x14ac:dyDescent="0.3">
      <c r="A2" s="52">
        <v>1</v>
      </c>
      <c r="B2" s="53">
        <v>101</v>
      </c>
      <c r="C2" s="54" t="s">
        <v>23</v>
      </c>
      <c r="D2" s="54" t="s">
        <v>27</v>
      </c>
      <c r="E2" s="55">
        <v>1391.3546399999998</v>
      </c>
      <c r="F2" s="55">
        <f>E2*1.35</f>
        <v>1878.3287639999999</v>
      </c>
      <c r="G2" s="54" t="s">
        <v>32</v>
      </c>
      <c r="H2" s="96"/>
      <c r="I2" s="73"/>
      <c r="J2" s="73"/>
      <c r="K2" s="74"/>
      <c r="L2" s="70">
        <v>0</v>
      </c>
      <c r="M2" s="68" t="s">
        <v>75</v>
      </c>
      <c r="N2" s="69"/>
      <c r="O2" s="75"/>
      <c r="P2" s="73">
        <v>0</v>
      </c>
    </row>
    <row r="3" spans="1:16" x14ac:dyDescent="0.3">
      <c r="A3" s="52">
        <v>2</v>
      </c>
      <c r="B3" s="53">
        <v>102</v>
      </c>
      <c r="C3" s="54" t="s">
        <v>23</v>
      </c>
      <c r="D3" s="54" t="s">
        <v>27</v>
      </c>
      <c r="E3" s="55">
        <v>1391.3546399999998</v>
      </c>
      <c r="F3" s="55">
        <f t="shared" ref="F3:F66" si="0">E3*1.35</f>
        <v>1878.3287639999999</v>
      </c>
      <c r="G3" s="54" t="s">
        <v>32</v>
      </c>
      <c r="H3" s="96"/>
      <c r="I3" s="73"/>
      <c r="J3" s="73"/>
      <c r="K3" s="74"/>
      <c r="L3" s="70">
        <v>0</v>
      </c>
      <c r="M3" s="68" t="s">
        <v>75</v>
      </c>
      <c r="N3" s="69"/>
      <c r="O3" s="75"/>
      <c r="P3" s="73">
        <v>0</v>
      </c>
    </row>
    <row r="4" spans="1:16" x14ac:dyDescent="0.3">
      <c r="A4" s="52">
        <v>3</v>
      </c>
      <c r="B4" s="53">
        <v>103</v>
      </c>
      <c r="C4" s="54" t="s">
        <v>23</v>
      </c>
      <c r="D4" s="54" t="s">
        <v>27</v>
      </c>
      <c r="E4" s="55">
        <v>1273.48884</v>
      </c>
      <c r="F4" s="55">
        <f t="shared" si="0"/>
        <v>1719.209934</v>
      </c>
      <c r="G4" s="54" t="s">
        <v>32</v>
      </c>
      <c r="H4" s="96"/>
      <c r="I4" s="73"/>
      <c r="J4" s="73"/>
      <c r="K4" s="74"/>
      <c r="L4" s="70">
        <v>0</v>
      </c>
      <c r="M4" s="68" t="s">
        <v>75</v>
      </c>
      <c r="N4" s="69"/>
      <c r="O4" s="75"/>
      <c r="P4" s="73">
        <v>0</v>
      </c>
    </row>
    <row r="5" spans="1:16" x14ac:dyDescent="0.3">
      <c r="A5" s="52">
        <v>4</v>
      </c>
      <c r="B5" s="53">
        <v>104</v>
      </c>
      <c r="C5" s="54" t="s">
        <v>23</v>
      </c>
      <c r="D5" s="54" t="s">
        <v>27</v>
      </c>
      <c r="E5" s="97">
        <v>795</v>
      </c>
      <c r="F5" s="55">
        <f t="shared" si="0"/>
        <v>1073.25</v>
      </c>
      <c r="G5" s="54" t="s">
        <v>29</v>
      </c>
      <c r="H5" s="96">
        <v>4195500</v>
      </c>
      <c r="I5" s="68" t="s">
        <v>30</v>
      </c>
      <c r="J5" s="69" t="s">
        <v>31</v>
      </c>
      <c r="K5" s="68" t="s">
        <v>30</v>
      </c>
      <c r="L5" s="70">
        <v>4195500</v>
      </c>
      <c r="M5" s="68">
        <v>3769.5417789757412</v>
      </c>
      <c r="N5" s="76">
        <v>3775950</v>
      </c>
      <c r="O5" s="75">
        <v>2278336</v>
      </c>
      <c r="P5" s="73">
        <v>1917164</v>
      </c>
    </row>
    <row r="6" spans="1:16" x14ac:dyDescent="0.3">
      <c r="A6" s="52">
        <v>5</v>
      </c>
      <c r="B6" s="53">
        <v>105</v>
      </c>
      <c r="C6" s="54" t="s">
        <v>23</v>
      </c>
      <c r="D6" s="54" t="s">
        <v>27</v>
      </c>
      <c r="E6" s="55">
        <v>1273.48884</v>
      </c>
      <c r="F6" s="55">
        <f t="shared" si="0"/>
        <v>1719.209934</v>
      </c>
      <c r="G6" s="54" t="s">
        <v>29</v>
      </c>
      <c r="H6" s="96">
        <v>3362493</v>
      </c>
      <c r="I6" s="68" t="s">
        <v>30</v>
      </c>
      <c r="J6" s="69" t="s">
        <v>31</v>
      </c>
      <c r="K6" s="68" t="s">
        <v>30</v>
      </c>
      <c r="L6" s="70">
        <v>3362493</v>
      </c>
      <c r="M6" s="68">
        <v>1885.9848935038287</v>
      </c>
      <c r="N6" s="76">
        <v>3026243.7</v>
      </c>
      <c r="O6" s="75">
        <v>0</v>
      </c>
      <c r="P6" s="73">
        <v>3362493</v>
      </c>
    </row>
    <row r="7" spans="1:16" x14ac:dyDescent="0.3">
      <c r="A7" s="52">
        <v>6</v>
      </c>
      <c r="B7" s="53">
        <v>106</v>
      </c>
      <c r="C7" s="54" t="s">
        <v>23</v>
      </c>
      <c r="D7" s="54" t="s">
        <v>27</v>
      </c>
      <c r="E7" s="97">
        <v>1391.3546399999998</v>
      </c>
      <c r="F7" s="55">
        <f t="shared" si="0"/>
        <v>1878.3287639999999</v>
      </c>
      <c r="G7" s="54" t="s">
        <v>29</v>
      </c>
      <c r="H7" s="96">
        <v>2750000</v>
      </c>
      <c r="I7" s="68" t="s">
        <v>30</v>
      </c>
      <c r="J7" s="69" t="s">
        <v>31</v>
      </c>
      <c r="K7" s="68" t="s">
        <v>30</v>
      </c>
      <c r="L7" s="70">
        <v>2750000</v>
      </c>
      <c r="M7" s="68">
        <v>1411.7793248497123</v>
      </c>
      <c r="N7" s="76">
        <v>2475000</v>
      </c>
      <c r="O7" s="75">
        <v>403634</v>
      </c>
      <c r="P7" s="73">
        <v>2346366</v>
      </c>
    </row>
    <row r="8" spans="1:16" x14ac:dyDescent="0.3">
      <c r="A8" s="52">
        <v>7</v>
      </c>
      <c r="B8" s="53">
        <v>107</v>
      </c>
      <c r="C8" s="54" t="s">
        <v>23</v>
      </c>
      <c r="D8" s="54" t="s">
        <v>27</v>
      </c>
      <c r="E8" s="97">
        <v>1209.2142857142858</v>
      </c>
      <c r="F8" s="55">
        <f t="shared" si="0"/>
        <v>1632.4392857142859</v>
      </c>
      <c r="G8" s="54" t="s">
        <v>29</v>
      </c>
      <c r="H8" s="96">
        <v>3931789</v>
      </c>
      <c r="I8" s="68" t="s">
        <v>30</v>
      </c>
      <c r="J8" s="69" t="s">
        <v>31</v>
      </c>
      <c r="K8" s="68" t="s">
        <v>30</v>
      </c>
      <c r="L8" s="70">
        <v>3931789</v>
      </c>
      <c r="M8" s="68">
        <v>2322.5169826924212</v>
      </c>
      <c r="N8" s="76">
        <v>3538610.1</v>
      </c>
      <c r="O8" s="75">
        <v>2562202</v>
      </c>
      <c r="P8" s="73">
        <v>1369587</v>
      </c>
    </row>
    <row r="9" spans="1:16" x14ac:dyDescent="0.3">
      <c r="A9" s="52">
        <v>8</v>
      </c>
      <c r="B9" s="53">
        <v>108</v>
      </c>
      <c r="C9" s="54" t="s">
        <v>23</v>
      </c>
      <c r="D9" s="54" t="s">
        <v>27</v>
      </c>
      <c r="E9" s="55">
        <v>1391.3546399999998</v>
      </c>
      <c r="F9" s="55">
        <f t="shared" si="0"/>
        <v>1878.3287639999999</v>
      </c>
      <c r="G9" s="54" t="s">
        <v>32</v>
      </c>
      <c r="H9" s="96"/>
      <c r="I9" s="73"/>
      <c r="J9" s="73"/>
      <c r="K9" s="74"/>
      <c r="L9" s="70">
        <v>0</v>
      </c>
      <c r="M9" s="68" t="s">
        <v>75</v>
      </c>
      <c r="N9" s="69"/>
      <c r="O9" s="75"/>
      <c r="P9" s="73">
        <v>0</v>
      </c>
    </row>
    <row r="10" spans="1:16" x14ac:dyDescent="0.3">
      <c r="A10" s="52">
        <v>9</v>
      </c>
      <c r="B10" s="53">
        <v>201</v>
      </c>
      <c r="C10" s="54" t="s">
        <v>23</v>
      </c>
      <c r="D10" s="54" t="s">
        <v>27</v>
      </c>
      <c r="E10" s="55">
        <v>817.31052</v>
      </c>
      <c r="F10" s="55">
        <f t="shared" si="0"/>
        <v>1103.3692020000001</v>
      </c>
      <c r="G10" s="54" t="s">
        <v>32</v>
      </c>
      <c r="H10" s="96"/>
      <c r="I10" s="73"/>
      <c r="J10" s="73"/>
      <c r="K10" s="74"/>
      <c r="L10" s="70">
        <v>0</v>
      </c>
      <c r="M10" s="68" t="s">
        <v>75</v>
      </c>
      <c r="N10" s="69"/>
      <c r="O10" s="75"/>
      <c r="P10" s="73">
        <v>0</v>
      </c>
    </row>
    <row r="11" spans="1:16" x14ac:dyDescent="0.3">
      <c r="A11" s="52">
        <v>10</v>
      </c>
      <c r="B11" s="53">
        <v>202</v>
      </c>
      <c r="C11" s="54" t="s">
        <v>23</v>
      </c>
      <c r="D11" s="54" t="s">
        <v>27</v>
      </c>
      <c r="E11" s="55">
        <v>817.31052</v>
      </c>
      <c r="F11" s="55">
        <f t="shared" si="0"/>
        <v>1103.3692020000001</v>
      </c>
      <c r="G11" s="54" t="s">
        <v>32</v>
      </c>
      <c r="H11" s="96"/>
      <c r="I11" s="73"/>
      <c r="J11" s="73"/>
      <c r="K11" s="74"/>
      <c r="L11" s="70">
        <v>0</v>
      </c>
      <c r="M11" s="68" t="s">
        <v>75</v>
      </c>
      <c r="N11" s="69"/>
      <c r="O11" s="75"/>
      <c r="P11" s="73">
        <v>0</v>
      </c>
    </row>
    <row r="12" spans="1:16" x14ac:dyDescent="0.3">
      <c r="A12" s="52">
        <v>11</v>
      </c>
      <c r="B12" s="53">
        <v>203</v>
      </c>
      <c r="C12" s="54" t="s">
        <v>23</v>
      </c>
      <c r="D12" s="54" t="s">
        <v>27</v>
      </c>
      <c r="E12" s="55">
        <v>754.44875999999999</v>
      </c>
      <c r="F12" s="55">
        <f t="shared" si="0"/>
        <v>1018.5058260000001</v>
      </c>
      <c r="G12" s="54" t="s">
        <v>32</v>
      </c>
      <c r="H12" s="96"/>
      <c r="I12" s="73"/>
      <c r="J12" s="73"/>
      <c r="K12" s="74"/>
      <c r="L12" s="70">
        <v>0</v>
      </c>
      <c r="M12" s="68" t="s">
        <v>75</v>
      </c>
      <c r="N12" s="69"/>
      <c r="O12" s="75"/>
      <c r="P12" s="73">
        <v>0</v>
      </c>
    </row>
    <row r="13" spans="1:16" x14ac:dyDescent="0.3">
      <c r="A13" s="52">
        <v>12</v>
      </c>
      <c r="B13" s="53">
        <v>204</v>
      </c>
      <c r="C13" s="54" t="s">
        <v>23</v>
      </c>
      <c r="D13" s="54" t="s">
        <v>27</v>
      </c>
      <c r="E13" s="97">
        <v>723.98663999999997</v>
      </c>
      <c r="F13" s="55">
        <f t="shared" si="0"/>
        <v>977.38196400000004</v>
      </c>
      <c r="G13" s="54" t="s">
        <v>29</v>
      </c>
      <c r="H13" s="96">
        <v>3637200</v>
      </c>
      <c r="I13" s="68" t="s">
        <v>30</v>
      </c>
      <c r="J13" s="69" t="s">
        <v>31</v>
      </c>
      <c r="K13" s="68" t="s">
        <v>30</v>
      </c>
      <c r="L13" s="70">
        <v>3637200</v>
      </c>
      <c r="M13" s="68">
        <v>3923.6245954692558</v>
      </c>
      <c r="N13" s="76">
        <v>3273480</v>
      </c>
      <c r="O13" s="75">
        <v>1805438</v>
      </c>
      <c r="P13" s="73">
        <v>1831762</v>
      </c>
    </row>
    <row r="14" spans="1:16" x14ac:dyDescent="0.3">
      <c r="A14" s="52">
        <v>13</v>
      </c>
      <c r="B14" s="53">
        <v>205</v>
      </c>
      <c r="C14" s="54" t="s">
        <v>23</v>
      </c>
      <c r="D14" s="54" t="s">
        <v>27</v>
      </c>
      <c r="E14" s="55">
        <v>754.44875999999999</v>
      </c>
      <c r="F14" s="55">
        <f t="shared" si="0"/>
        <v>1018.5058260000001</v>
      </c>
      <c r="G14" s="54" t="s">
        <v>29</v>
      </c>
      <c r="H14" s="96">
        <v>2827500</v>
      </c>
      <c r="I14" s="68" t="s">
        <v>30</v>
      </c>
      <c r="J14" s="69" t="s">
        <v>31</v>
      </c>
      <c r="K14" s="68" t="s">
        <v>30</v>
      </c>
      <c r="L14" s="70">
        <v>2827500</v>
      </c>
      <c r="M14" s="68">
        <v>2676.9781650152854</v>
      </c>
      <c r="N14" s="76">
        <v>2544750</v>
      </c>
      <c r="O14" s="75">
        <v>0</v>
      </c>
      <c r="P14" s="73">
        <v>2827500</v>
      </c>
    </row>
    <row r="15" spans="1:16" x14ac:dyDescent="0.3">
      <c r="A15" s="52">
        <v>14</v>
      </c>
      <c r="B15" s="53">
        <v>206</v>
      </c>
      <c r="C15" s="54" t="s">
        <v>23</v>
      </c>
      <c r="D15" s="54" t="s">
        <v>27</v>
      </c>
      <c r="E15" s="55">
        <v>754.44875999999999</v>
      </c>
      <c r="F15" s="55">
        <f t="shared" si="0"/>
        <v>1018.5058260000001</v>
      </c>
      <c r="G15" s="54" t="s">
        <v>29</v>
      </c>
      <c r="H15" s="96">
        <v>3029700</v>
      </c>
      <c r="I15" s="68" t="s">
        <v>30</v>
      </c>
      <c r="J15" s="69" t="s">
        <v>31</v>
      </c>
      <c r="K15" s="68" t="s">
        <v>30</v>
      </c>
      <c r="L15" s="70">
        <v>3029700</v>
      </c>
      <c r="M15" s="68">
        <v>2868.4140571341504</v>
      </c>
      <c r="N15" s="76">
        <v>2726730</v>
      </c>
      <c r="O15" s="75">
        <v>0</v>
      </c>
      <c r="P15" s="73">
        <v>3029700</v>
      </c>
    </row>
    <row r="16" spans="1:16" x14ac:dyDescent="0.3">
      <c r="A16" s="52">
        <v>15</v>
      </c>
      <c r="B16" s="53">
        <v>207</v>
      </c>
      <c r="C16" s="54" t="s">
        <v>23</v>
      </c>
      <c r="D16" s="54" t="s">
        <v>27</v>
      </c>
      <c r="E16" s="55">
        <v>817.31052</v>
      </c>
      <c r="F16" s="55">
        <f t="shared" si="0"/>
        <v>1103.3692020000001</v>
      </c>
      <c r="G16" s="54" t="s">
        <v>32</v>
      </c>
      <c r="H16" s="96"/>
      <c r="I16" s="73"/>
      <c r="J16" s="73"/>
      <c r="K16" s="74"/>
      <c r="L16" s="70">
        <v>0</v>
      </c>
      <c r="M16" s="68" t="s">
        <v>75</v>
      </c>
      <c r="N16" s="69"/>
      <c r="O16" s="75"/>
      <c r="P16" s="73">
        <v>0</v>
      </c>
    </row>
    <row r="17" spans="1:16" x14ac:dyDescent="0.3">
      <c r="A17" s="52">
        <v>16</v>
      </c>
      <c r="B17" s="53">
        <v>208</v>
      </c>
      <c r="C17" s="54" t="s">
        <v>23</v>
      </c>
      <c r="D17" s="54" t="s">
        <v>27</v>
      </c>
      <c r="E17" s="56">
        <v>817.31052</v>
      </c>
      <c r="F17" s="55">
        <f t="shared" si="0"/>
        <v>1103.3692020000001</v>
      </c>
      <c r="G17" s="54" t="s">
        <v>29</v>
      </c>
      <c r="H17" s="96">
        <v>3042500</v>
      </c>
      <c r="I17" s="68" t="s">
        <v>30</v>
      </c>
      <c r="J17" s="69" t="s">
        <v>31</v>
      </c>
      <c r="K17" s="68" t="s">
        <v>30</v>
      </c>
      <c r="L17" s="70">
        <v>3042500</v>
      </c>
      <c r="M17" s="68">
        <v>2658.9823971852043</v>
      </c>
      <c r="N17" s="76">
        <v>2738250</v>
      </c>
      <c r="O17" s="75">
        <v>500000</v>
      </c>
      <c r="P17" s="73">
        <v>2542500</v>
      </c>
    </row>
    <row r="18" spans="1:16" x14ac:dyDescent="0.3">
      <c r="A18" s="52">
        <v>17</v>
      </c>
      <c r="B18" s="53">
        <v>301</v>
      </c>
      <c r="C18" s="54" t="s">
        <v>23</v>
      </c>
      <c r="D18" s="54" t="s">
        <v>27</v>
      </c>
      <c r="E18" s="97">
        <v>845.7274799999999</v>
      </c>
      <c r="F18" s="55">
        <f t="shared" si="0"/>
        <v>1141.732098</v>
      </c>
      <c r="G18" s="54" t="s">
        <v>29</v>
      </c>
      <c r="H18" s="96">
        <v>2600000</v>
      </c>
      <c r="I18" s="68" t="s">
        <v>30</v>
      </c>
      <c r="J18" s="69" t="s">
        <v>31</v>
      </c>
      <c r="K18" s="68" t="s">
        <v>30</v>
      </c>
      <c r="L18" s="70">
        <v>2600000</v>
      </c>
      <c r="M18" s="68">
        <v>2329.7491039426523</v>
      </c>
      <c r="N18" s="76">
        <v>2340000</v>
      </c>
      <c r="O18" s="75">
        <v>669240</v>
      </c>
      <c r="P18" s="73">
        <v>1930760</v>
      </c>
    </row>
    <row r="19" spans="1:16" x14ac:dyDescent="0.3">
      <c r="A19" s="52">
        <v>18</v>
      </c>
      <c r="B19" s="53">
        <v>302</v>
      </c>
      <c r="C19" s="54" t="s">
        <v>23</v>
      </c>
      <c r="D19" s="54" t="s">
        <v>27</v>
      </c>
      <c r="E19" s="55">
        <v>841.20659999999998</v>
      </c>
      <c r="F19" s="55">
        <f t="shared" si="0"/>
        <v>1135.6289100000001</v>
      </c>
      <c r="G19" s="54" t="s">
        <v>32</v>
      </c>
      <c r="H19" s="96"/>
      <c r="I19" s="73"/>
      <c r="J19" s="73"/>
      <c r="K19" s="74"/>
      <c r="L19" s="70">
        <v>0</v>
      </c>
      <c r="M19" s="68" t="s">
        <v>75</v>
      </c>
      <c r="N19" s="69"/>
      <c r="O19" s="75"/>
      <c r="P19" s="73">
        <v>0</v>
      </c>
    </row>
    <row r="20" spans="1:16" x14ac:dyDescent="0.3">
      <c r="A20" s="52">
        <v>19</v>
      </c>
      <c r="B20" s="53">
        <v>303</v>
      </c>
      <c r="C20" s="54" t="s">
        <v>23</v>
      </c>
      <c r="D20" s="54" t="s">
        <v>27</v>
      </c>
      <c r="E20" s="55">
        <v>775.76147999999989</v>
      </c>
      <c r="F20" s="55">
        <f t="shared" si="0"/>
        <v>1047.277998</v>
      </c>
      <c r="G20" s="54" t="s">
        <v>32</v>
      </c>
      <c r="H20" s="96"/>
      <c r="I20" s="73"/>
      <c r="J20" s="73"/>
      <c r="K20" s="74"/>
      <c r="L20" s="70">
        <v>0</v>
      </c>
      <c r="M20" s="68" t="s">
        <v>75</v>
      </c>
      <c r="N20" s="69"/>
      <c r="O20" s="75"/>
      <c r="P20" s="73">
        <v>0</v>
      </c>
    </row>
    <row r="21" spans="1:16" x14ac:dyDescent="0.3">
      <c r="A21" s="52">
        <v>20</v>
      </c>
      <c r="B21" s="53">
        <v>304</v>
      </c>
      <c r="C21" s="54" t="s">
        <v>23</v>
      </c>
      <c r="D21" s="54" t="s">
        <v>27</v>
      </c>
      <c r="E21" s="55">
        <v>775.76147999999989</v>
      </c>
      <c r="F21" s="55">
        <f t="shared" si="0"/>
        <v>1047.277998</v>
      </c>
      <c r="G21" s="54" t="s">
        <v>32</v>
      </c>
      <c r="H21" s="96"/>
      <c r="I21" s="73"/>
      <c r="J21" s="73"/>
      <c r="K21" s="74"/>
      <c r="L21" s="70">
        <v>0</v>
      </c>
      <c r="M21" s="68" t="s">
        <v>75</v>
      </c>
      <c r="N21" s="69"/>
      <c r="O21" s="75"/>
      <c r="P21" s="73">
        <v>0</v>
      </c>
    </row>
    <row r="22" spans="1:16" x14ac:dyDescent="0.3">
      <c r="A22" s="52">
        <v>21</v>
      </c>
      <c r="B22" s="53">
        <v>305</v>
      </c>
      <c r="C22" s="54" t="s">
        <v>23</v>
      </c>
      <c r="D22" s="54" t="s">
        <v>27</v>
      </c>
      <c r="E22" s="55">
        <v>775.76147999999989</v>
      </c>
      <c r="F22" s="55">
        <f t="shared" si="0"/>
        <v>1047.277998</v>
      </c>
      <c r="G22" s="54" t="s">
        <v>29</v>
      </c>
      <c r="H22" s="96">
        <v>2819322</v>
      </c>
      <c r="I22" s="68" t="s">
        <v>30</v>
      </c>
      <c r="J22" s="69" t="s">
        <v>31</v>
      </c>
      <c r="K22" s="68" t="s">
        <v>30</v>
      </c>
      <c r="L22" s="70">
        <v>2819322</v>
      </c>
      <c r="M22" s="68">
        <v>2595.902839325599</v>
      </c>
      <c r="N22" s="76">
        <v>2537389.8000000003</v>
      </c>
      <c r="O22" s="75">
        <v>0</v>
      </c>
      <c r="P22" s="73">
        <v>2819322</v>
      </c>
    </row>
    <row r="23" spans="1:16" x14ac:dyDescent="0.3">
      <c r="A23" s="52">
        <v>22</v>
      </c>
      <c r="B23" s="53">
        <v>306</v>
      </c>
      <c r="C23" s="54" t="s">
        <v>23</v>
      </c>
      <c r="D23" s="54" t="s">
        <v>27</v>
      </c>
      <c r="E23" s="55">
        <v>775.76147999999989</v>
      </c>
      <c r="F23" s="55">
        <f t="shared" si="0"/>
        <v>1047.277998</v>
      </c>
      <c r="G23" s="54" t="s">
        <v>32</v>
      </c>
      <c r="H23" s="96"/>
      <c r="I23" s="73"/>
      <c r="J23" s="73"/>
      <c r="K23" s="74"/>
      <c r="L23" s="70">
        <v>0</v>
      </c>
      <c r="M23" s="68" t="s">
        <v>75</v>
      </c>
      <c r="N23" s="69"/>
      <c r="O23" s="75"/>
      <c r="P23" s="73">
        <v>0</v>
      </c>
    </row>
    <row r="24" spans="1:16" x14ac:dyDescent="0.3">
      <c r="A24" s="52">
        <v>23</v>
      </c>
      <c r="B24" s="53">
        <v>307</v>
      </c>
      <c r="C24" s="54" t="s">
        <v>23</v>
      </c>
      <c r="D24" s="54" t="s">
        <v>27</v>
      </c>
      <c r="E24" s="55">
        <v>841.20659999999998</v>
      </c>
      <c r="F24" s="55">
        <f t="shared" si="0"/>
        <v>1135.6289100000001</v>
      </c>
      <c r="G24" s="54" t="s">
        <v>29</v>
      </c>
      <c r="H24" s="96">
        <v>2866888</v>
      </c>
      <c r="I24" s="68" t="s">
        <v>30</v>
      </c>
      <c r="J24" s="69" t="s">
        <v>31</v>
      </c>
      <c r="K24" s="68" t="s">
        <v>30</v>
      </c>
      <c r="L24" s="70">
        <v>2866888</v>
      </c>
      <c r="M24" s="68">
        <v>2434.3331862317091</v>
      </c>
      <c r="N24" s="76">
        <v>2580199.2000000002</v>
      </c>
      <c r="O24" s="75">
        <v>0</v>
      </c>
      <c r="P24" s="73">
        <v>2866888</v>
      </c>
    </row>
    <row r="25" spans="1:16" x14ac:dyDescent="0.3">
      <c r="A25" s="52">
        <v>24</v>
      </c>
      <c r="B25" s="53">
        <v>308</v>
      </c>
      <c r="C25" s="54" t="s">
        <v>23</v>
      </c>
      <c r="D25" s="54" t="s">
        <v>27</v>
      </c>
      <c r="E25" s="97">
        <v>804.93191999999999</v>
      </c>
      <c r="F25" s="55">
        <f t="shared" si="0"/>
        <v>1086.6580920000001</v>
      </c>
      <c r="G25" s="54" t="s">
        <v>29</v>
      </c>
      <c r="H25" s="96">
        <v>4068925</v>
      </c>
      <c r="I25" s="68" t="s">
        <v>30</v>
      </c>
      <c r="J25" s="69" t="s">
        <v>31</v>
      </c>
      <c r="K25" s="68" t="s">
        <v>30</v>
      </c>
      <c r="L25" s="70">
        <v>4068925</v>
      </c>
      <c r="M25" s="68">
        <v>3969.6829268292681</v>
      </c>
      <c r="N25" s="76">
        <v>3662032.5</v>
      </c>
      <c r="O25" s="75">
        <v>4068925</v>
      </c>
      <c r="P25" s="73">
        <v>0</v>
      </c>
    </row>
    <row r="26" spans="1:16" x14ac:dyDescent="0.3">
      <c r="A26" s="52">
        <v>25</v>
      </c>
      <c r="B26" s="53">
        <v>401</v>
      </c>
      <c r="C26" s="54" t="s">
        <v>23</v>
      </c>
      <c r="D26" s="54" t="s">
        <v>27</v>
      </c>
      <c r="E26" s="55">
        <v>817.31052</v>
      </c>
      <c r="F26" s="55">
        <f t="shared" si="0"/>
        <v>1103.3692020000001</v>
      </c>
      <c r="G26" s="54" t="s">
        <v>29</v>
      </c>
      <c r="H26" s="96">
        <v>2933283</v>
      </c>
      <c r="I26" s="68" t="s">
        <v>30</v>
      </c>
      <c r="J26" s="69" t="s">
        <v>31</v>
      </c>
      <c r="K26" s="68" t="s">
        <v>30</v>
      </c>
      <c r="L26" s="70">
        <v>2933283</v>
      </c>
      <c r="M26" s="68">
        <v>2563.5325761586223</v>
      </c>
      <c r="N26" s="76">
        <v>2639954.7000000002</v>
      </c>
      <c r="O26" s="75">
        <v>350000</v>
      </c>
      <c r="P26" s="73">
        <v>2583283</v>
      </c>
    </row>
    <row r="27" spans="1:16" x14ac:dyDescent="0.3">
      <c r="A27" s="52">
        <v>26</v>
      </c>
      <c r="B27" s="53">
        <v>402</v>
      </c>
      <c r="C27" s="54" t="s">
        <v>23</v>
      </c>
      <c r="D27" s="54" t="s">
        <v>27</v>
      </c>
      <c r="E27" s="55">
        <v>817.31052</v>
      </c>
      <c r="F27" s="55">
        <f t="shared" si="0"/>
        <v>1103.3692020000001</v>
      </c>
      <c r="G27" s="54" t="s">
        <v>32</v>
      </c>
      <c r="H27" s="96"/>
      <c r="I27" s="73"/>
      <c r="J27" s="73"/>
      <c r="K27" s="74"/>
      <c r="L27" s="70">
        <v>0</v>
      </c>
      <c r="M27" s="68" t="s">
        <v>75</v>
      </c>
      <c r="N27" s="69"/>
      <c r="O27" s="75"/>
      <c r="P27" s="73">
        <v>0</v>
      </c>
    </row>
    <row r="28" spans="1:16" x14ac:dyDescent="0.3">
      <c r="A28" s="52">
        <v>27</v>
      </c>
      <c r="B28" s="53">
        <v>403</v>
      </c>
      <c r="C28" s="54" t="s">
        <v>23</v>
      </c>
      <c r="D28" s="54" t="s">
        <v>27</v>
      </c>
      <c r="E28" s="55">
        <v>754.44875999999999</v>
      </c>
      <c r="F28" s="55">
        <f t="shared" si="0"/>
        <v>1018.5058260000001</v>
      </c>
      <c r="G28" s="54" t="s">
        <v>32</v>
      </c>
      <c r="H28" s="96"/>
      <c r="I28" s="73"/>
      <c r="J28" s="73"/>
      <c r="K28" s="74"/>
      <c r="L28" s="70">
        <v>0</v>
      </c>
      <c r="M28" s="68" t="s">
        <v>75</v>
      </c>
      <c r="N28" s="69"/>
      <c r="O28" s="75"/>
      <c r="P28" s="73">
        <v>0</v>
      </c>
    </row>
    <row r="29" spans="1:16" x14ac:dyDescent="0.3">
      <c r="A29" s="52">
        <v>28</v>
      </c>
      <c r="B29" s="53">
        <v>404</v>
      </c>
      <c r="C29" s="54" t="s">
        <v>23</v>
      </c>
      <c r="D29" s="54" t="s">
        <v>27</v>
      </c>
      <c r="E29" s="97">
        <v>723.98663999999997</v>
      </c>
      <c r="F29" s="55">
        <f t="shared" si="0"/>
        <v>977.38196400000004</v>
      </c>
      <c r="G29" s="54" t="s">
        <v>29</v>
      </c>
      <c r="H29" s="96">
        <v>3683550</v>
      </c>
      <c r="I29" s="68" t="s">
        <v>30</v>
      </c>
      <c r="J29" s="69" t="s">
        <v>31</v>
      </c>
      <c r="K29" s="68" t="s">
        <v>30</v>
      </c>
      <c r="L29" s="70">
        <v>3683550</v>
      </c>
      <c r="M29" s="68">
        <v>3973.6245954692558</v>
      </c>
      <c r="N29" s="76">
        <v>3315195</v>
      </c>
      <c r="O29" s="75">
        <v>3499372</v>
      </c>
      <c r="P29" s="73">
        <v>184178</v>
      </c>
    </row>
    <row r="30" spans="1:16" x14ac:dyDescent="0.3">
      <c r="A30" s="52">
        <v>29</v>
      </c>
      <c r="B30" s="53">
        <v>405</v>
      </c>
      <c r="C30" s="54" t="s">
        <v>23</v>
      </c>
      <c r="D30" s="54" t="s">
        <v>27</v>
      </c>
      <c r="E30" s="97">
        <v>723.98663999999997</v>
      </c>
      <c r="F30" s="55">
        <f t="shared" si="0"/>
        <v>977.38196400000004</v>
      </c>
      <c r="G30" s="54" t="s">
        <v>29</v>
      </c>
      <c r="H30" s="96">
        <v>3615879</v>
      </c>
      <c r="I30" s="68" t="s">
        <v>30</v>
      </c>
      <c r="J30" s="69" t="s">
        <v>31</v>
      </c>
      <c r="K30" s="68" t="s">
        <v>30</v>
      </c>
      <c r="L30" s="70">
        <v>3615879</v>
      </c>
      <c r="M30" s="68">
        <v>3900.6245954692558</v>
      </c>
      <c r="N30" s="76">
        <v>3254291.1</v>
      </c>
      <c r="O30" s="75">
        <v>2073498</v>
      </c>
      <c r="P30" s="73">
        <v>1542381</v>
      </c>
    </row>
    <row r="31" spans="1:16" x14ac:dyDescent="0.3">
      <c r="A31" s="52">
        <v>30</v>
      </c>
      <c r="B31" s="53">
        <v>406</v>
      </c>
      <c r="C31" s="54" t="s">
        <v>23</v>
      </c>
      <c r="D31" s="54" t="s">
        <v>27</v>
      </c>
      <c r="E31" s="97">
        <v>761.33771999999999</v>
      </c>
      <c r="F31" s="55">
        <f t="shared" si="0"/>
        <v>1027.805922</v>
      </c>
      <c r="G31" s="54" t="s">
        <v>29</v>
      </c>
      <c r="H31" s="96">
        <v>2600000</v>
      </c>
      <c r="I31" s="68" t="s">
        <v>30</v>
      </c>
      <c r="J31" s="69" t="s">
        <v>31</v>
      </c>
      <c r="K31" s="68" t="s">
        <v>30</v>
      </c>
      <c r="L31" s="70">
        <v>2600000</v>
      </c>
      <c r="M31" s="68">
        <v>2571.7111770524234</v>
      </c>
      <c r="N31" s="76">
        <v>2340000</v>
      </c>
      <c r="O31" s="75">
        <v>2521000</v>
      </c>
      <c r="P31" s="73">
        <v>79000</v>
      </c>
    </row>
    <row r="32" spans="1:16" x14ac:dyDescent="0.3">
      <c r="A32" s="52">
        <v>31</v>
      </c>
      <c r="B32" s="53">
        <v>407</v>
      </c>
      <c r="C32" s="54" t="s">
        <v>23</v>
      </c>
      <c r="D32" s="54" t="s">
        <v>27</v>
      </c>
      <c r="E32" s="97">
        <v>826.89047999999991</v>
      </c>
      <c r="F32" s="55">
        <f t="shared" si="0"/>
        <v>1116.302148</v>
      </c>
      <c r="G32" s="54" t="s">
        <v>29</v>
      </c>
      <c r="H32" s="96">
        <v>2800000</v>
      </c>
      <c r="I32" s="68" t="s">
        <v>30</v>
      </c>
      <c r="J32" s="69" t="s">
        <v>31</v>
      </c>
      <c r="K32" s="68" t="s">
        <v>30</v>
      </c>
      <c r="L32" s="70">
        <v>2800000</v>
      </c>
      <c r="M32" s="68">
        <v>2552.4156791248861</v>
      </c>
      <c r="N32" s="76">
        <v>2520000</v>
      </c>
      <c r="O32" s="75">
        <v>2713000</v>
      </c>
      <c r="P32" s="73">
        <v>87000</v>
      </c>
    </row>
    <row r="33" spans="1:16" x14ac:dyDescent="0.3">
      <c r="A33" s="52">
        <v>32</v>
      </c>
      <c r="B33" s="53">
        <v>408</v>
      </c>
      <c r="C33" s="54" t="s">
        <v>23</v>
      </c>
      <c r="D33" s="54" t="s">
        <v>27</v>
      </c>
      <c r="E33" s="97">
        <v>786.95603999999992</v>
      </c>
      <c r="F33" s="55">
        <f t="shared" si="0"/>
        <v>1062.390654</v>
      </c>
      <c r="G33" s="54" t="s">
        <v>29</v>
      </c>
      <c r="H33" s="96">
        <v>3321000</v>
      </c>
      <c r="I33" s="68" t="s">
        <v>30</v>
      </c>
      <c r="J33" s="69" t="s">
        <v>31</v>
      </c>
      <c r="K33" s="68" t="s">
        <v>30</v>
      </c>
      <c r="L33" s="70">
        <v>3321000</v>
      </c>
      <c r="M33" s="68">
        <v>3297.9145978152928</v>
      </c>
      <c r="N33" s="76">
        <v>2988900</v>
      </c>
      <c r="O33" s="75">
        <v>2822706</v>
      </c>
      <c r="P33" s="73">
        <v>498294</v>
      </c>
    </row>
    <row r="34" spans="1:16" x14ac:dyDescent="0.3">
      <c r="A34" s="52">
        <v>33</v>
      </c>
      <c r="B34" s="53">
        <v>501</v>
      </c>
      <c r="C34" s="54" t="s">
        <v>23</v>
      </c>
      <c r="D34" s="54" t="s">
        <v>27</v>
      </c>
      <c r="E34" s="55">
        <v>841.20659999999998</v>
      </c>
      <c r="F34" s="55">
        <f t="shared" si="0"/>
        <v>1135.6289100000001</v>
      </c>
      <c r="G34" s="54" t="s">
        <v>32</v>
      </c>
      <c r="H34" s="96"/>
      <c r="I34" s="73"/>
      <c r="J34" s="73"/>
      <c r="K34" s="74"/>
      <c r="L34" s="70">
        <v>0</v>
      </c>
      <c r="M34" s="68">
        <v>0</v>
      </c>
      <c r="N34" s="69"/>
      <c r="O34" s="75"/>
      <c r="P34" s="73">
        <v>0</v>
      </c>
    </row>
    <row r="35" spans="1:16" x14ac:dyDescent="0.3">
      <c r="A35" s="52">
        <v>34</v>
      </c>
      <c r="B35" s="53">
        <v>502</v>
      </c>
      <c r="C35" s="54" t="s">
        <v>23</v>
      </c>
      <c r="D35" s="54" t="s">
        <v>27</v>
      </c>
      <c r="E35" s="55">
        <v>841.20659999999998</v>
      </c>
      <c r="F35" s="55">
        <f t="shared" si="0"/>
        <v>1135.6289100000001</v>
      </c>
      <c r="G35" s="54" t="s">
        <v>32</v>
      </c>
      <c r="H35" s="96"/>
      <c r="I35" s="73"/>
      <c r="J35" s="73"/>
      <c r="K35" s="74"/>
      <c r="L35" s="70">
        <v>0</v>
      </c>
      <c r="M35" s="68" t="s">
        <v>75</v>
      </c>
      <c r="N35" s="69"/>
      <c r="O35" s="75"/>
      <c r="P35" s="73">
        <v>0</v>
      </c>
    </row>
    <row r="36" spans="1:16" x14ac:dyDescent="0.3">
      <c r="A36" s="52">
        <v>35</v>
      </c>
      <c r="B36" s="53">
        <v>503</v>
      </c>
      <c r="C36" s="54" t="s">
        <v>23</v>
      </c>
      <c r="D36" s="54" t="s">
        <v>27</v>
      </c>
      <c r="E36" s="55">
        <v>775.76147999999989</v>
      </c>
      <c r="F36" s="55">
        <f t="shared" si="0"/>
        <v>1047.277998</v>
      </c>
      <c r="G36" s="54" t="s">
        <v>32</v>
      </c>
      <c r="H36" s="96"/>
      <c r="I36" s="73"/>
      <c r="J36" s="73"/>
      <c r="K36" s="74"/>
      <c r="L36" s="70">
        <v>0</v>
      </c>
      <c r="M36" s="68" t="s">
        <v>75</v>
      </c>
      <c r="N36" s="69"/>
      <c r="O36" s="75"/>
      <c r="P36" s="73">
        <v>0</v>
      </c>
    </row>
    <row r="37" spans="1:16" x14ac:dyDescent="0.3">
      <c r="A37" s="52">
        <v>36</v>
      </c>
      <c r="B37" s="53">
        <v>504</v>
      </c>
      <c r="C37" s="54" t="s">
        <v>23</v>
      </c>
      <c r="D37" s="54" t="s">
        <v>27</v>
      </c>
      <c r="E37" s="55">
        <v>775.76147999999989</v>
      </c>
      <c r="F37" s="55">
        <f t="shared" si="0"/>
        <v>1047.277998</v>
      </c>
      <c r="G37" s="54" t="s">
        <v>29</v>
      </c>
      <c r="H37" s="96">
        <v>3465488</v>
      </c>
      <c r="I37" s="68" t="s">
        <v>30</v>
      </c>
      <c r="J37" s="69" t="s">
        <v>31</v>
      </c>
      <c r="K37" s="68" t="s">
        <v>30</v>
      </c>
      <c r="L37" s="70">
        <v>3465488</v>
      </c>
      <c r="M37" s="68">
        <v>3190.8629588421582</v>
      </c>
      <c r="N37" s="76">
        <v>3118939.2</v>
      </c>
      <c r="O37" s="75">
        <v>0</v>
      </c>
      <c r="P37" s="73">
        <v>3465488</v>
      </c>
    </row>
    <row r="38" spans="1:16" x14ac:dyDescent="0.3">
      <c r="A38" s="52">
        <v>37</v>
      </c>
      <c r="B38" s="53">
        <v>505</v>
      </c>
      <c r="C38" s="54" t="s">
        <v>23</v>
      </c>
      <c r="D38" s="54" t="s">
        <v>27</v>
      </c>
      <c r="E38" s="55">
        <v>775.76147999999989</v>
      </c>
      <c r="F38" s="55">
        <f t="shared" si="0"/>
        <v>1047.277998</v>
      </c>
      <c r="G38" s="54" t="s">
        <v>29</v>
      </c>
      <c r="H38" s="96">
        <v>2867500</v>
      </c>
      <c r="I38" s="68" t="s">
        <v>30</v>
      </c>
      <c r="J38" s="69" t="s">
        <v>31</v>
      </c>
      <c r="K38" s="68" t="s">
        <v>30</v>
      </c>
      <c r="L38" s="70">
        <v>2867500</v>
      </c>
      <c r="M38" s="68">
        <v>2640.2629397302453</v>
      </c>
      <c r="N38" s="76">
        <v>2580750</v>
      </c>
      <c r="O38" s="75">
        <v>0</v>
      </c>
      <c r="P38" s="73">
        <v>2867500</v>
      </c>
    </row>
    <row r="39" spans="1:16" x14ac:dyDescent="0.3">
      <c r="A39" s="52">
        <v>38</v>
      </c>
      <c r="B39" s="53">
        <v>506</v>
      </c>
      <c r="C39" s="54" t="s">
        <v>23</v>
      </c>
      <c r="D39" s="54" t="s">
        <v>27</v>
      </c>
      <c r="E39" s="55">
        <v>775.76147999999989</v>
      </c>
      <c r="F39" s="55">
        <f t="shared" si="0"/>
        <v>1047.277998</v>
      </c>
      <c r="G39" s="54" t="s">
        <v>32</v>
      </c>
      <c r="H39" s="96"/>
      <c r="I39" s="73"/>
      <c r="J39" s="73"/>
      <c r="K39" s="74"/>
      <c r="L39" s="70">
        <v>0</v>
      </c>
      <c r="M39" s="68" t="s">
        <v>75</v>
      </c>
      <c r="N39" s="69"/>
      <c r="O39" s="75"/>
      <c r="P39" s="73">
        <v>0</v>
      </c>
    </row>
    <row r="40" spans="1:16" x14ac:dyDescent="0.3">
      <c r="A40" s="52">
        <v>39</v>
      </c>
      <c r="B40" s="53">
        <v>507</v>
      </c>
      <c r="C40" s="54" t="s">
        <v>23</v>
      </c>
      <c r="D40" s="54" t="s">
        <v>27</v>
      </c>
      <c r="E40" s="55">
        <v>841.20659999999998</v>
      </c>
      <c r="F40" s="55">
        <f t="shared" si="0"/>
        <v>1135.6289100000001</v>
      </c>
      <c r="G40" s="54" t="s">
        <v>32</v>
      </c>
      <c r="H40" s="96"/>
      <c r="I40" s="73"/>
      <c r="J40" s="73"/>
      <c r="K40" s="74"/>
      <c r="L40" s="70">
        <v>0</v>
      </c>
      <c r="M40" s="68" t="s">
        <v>75</v>
      </c>
      <c r="N40" s="69"/>
      <c r="O40" s="75"/>
      <c r="P40" s="73">
        <v>0</v>
      </c>
    </row>
    <row r="41" spans="1:16" x14ac:dyDescent="0.3">
      <c r="A41" s="52">
        <v>40</v>
      </c>
      <c r="B41" s="53">
        <v>508</v>
      </c>
      <c r="C41" s="54" t="s">
        <v>23</v>
      </c>
      <c r="D41" s="54" t="s">
        <v>27</v>
      </c>
      <c r="E41" s="55">
        <v>841.20659999999998</v>
      </c>
      <c r="F41" s="55">
        <f t="shared" si="0"/>
        <v>1135.6289100000001</v>
      </c>
      <c r="G41" s="54" t="s">
        <v>29</v>
      </c>
      <c r="H41" s="96">
        <v>4171425</v>
      </c>
      <c r="I41" s="68" t="s">
        <v>30</v>
      </c>
      <c r="J41" s="69" t="s">
        <v>31</v>
      </c>
      <c r="K41" s="68" t="s">
        <v>30</v>
      </c>
      <c r="L41" s="70">
        <v>4171425</v>
      </c>
      <c r="M41" s="68">
        <v>3542.0422114071453</v>
      </c>
      <c r="N41" s="76">
        <v>3754282.5</v>
      </c>
      <c r="O41" s="75">
        <v>0</v>
      </c>
      <c r="P41" s="73">
        <v>4171425</v>
      </c>
    </row>
    <row r="42" spans="1:16" x14ac:dyDescent="0.3">
      <c r="A42" s="52">
        <v>41</v>
      </c>
      <c r="B42" s="53">
        <v>601</v>
      </c>
      <c r="C42" s="54" t="s">
        <v>23</v>
      </c>
      <c r="D42" s="54" t="s">
        <v>27</v>
      </c>
      <c r="E42" s="97">
        <v>826.89047999999991</v>
      </c>
      <c r="F42" s="55">
        <f t="shared" si="0"/>
        <v>1116.302148</v>
      </c>
      <c r="G42" s="54" t="s">
        <v>29</v>
      </c>
      <c r="H42" s="96">
        <v>2942000</v>
      </c>
      <c r="I42" s="68" t="s">
        <v>30</v>
      </c>
      <c r="J42" s="69" t="s">
        <v>31</v>
      </c>
      <c r="K42" s="68" t="s">
        <v>30</v>
      </c>
      <c r="L42" s="70">
        <v>2942000</v>
      </c>
      <c r="M42" s="68">
        <v>2681.859617137648</v>
      </c>
      <c r="N42" s="76">
        <v>2647800</v>
      </c>
      <c r="O42" s="75">
        <v>1263817</v>
      </c>
      <c r="P42" s="73">
        <v>1678183</v>
      </c>
    </row>
    <row r="43" spans="1:16" x14ac:dyDescent="0.3">
      <c r="A43" s="52">
        <v>42</v>
      </c>
      <c r="B43" s="53">
        <v>602</v>
      </c>
      <c r="C43" s="54" t="s">
        <v>23</v>
      </c>
      <c r="D43" s="54" t="s">
        <v>27</v>
      </c>
      <c r="E43" s="55">
        <v>817.31052</v>
      </c>
      <c r="F43" s="55">
        <f t="shared" si="0"/>
        <v>1103.3692020000001</v>
      </c>
      <c r="G43" s="54" t="s">
        <v>32</v>
      </c>
      <c r="H43" s="96"/>
      <c r="I43" s="73"/>
      <c r="J43" s="73"/>
      <c r="K43" s="74"/>
      <c r="L43" s="70">
        <v>0</v>
      </c>
      <c r="M43" s="68" t="s">
        <v>75</v>
      </c>
      <c r="N43" s="69"/>
      <c r="O43" s="75"/>
      <c r="P43" s="73">
        <v>0</v>
      </c>
    </row>
    <row r="44" spans="1:16" x14ac:dyDescent="0.3">
      <c r="A44" s="52">
        <v>43</v>
      </c>
      <c r="B44" s="53">
        <v>603</v>
      </c>
      <c r="C44" s="54" t="s">
        <v>23</v>
      </c>
      <c r="D44" s="54" t="s">
        <v>27</v>
      </c>
      <c r="E44" s="55">
        <v>754.44875999999999</v>
      </c>
      <c r="F44" s="55">
        <f t="shared" si="0"/>
        <v>1018.5058260000001</v>
      </c>
      <c r="G44" s="54" t="s">
        <v>32</v>
      </c>
      <c r="H44" s="96"/>
      <c r="I44" s="73"/>
      <c r="J44" s="73"/>
      <c r="K44" s="74"/>
      <c r="L44" s="70">
        <v>0</v>
      </c>
      <c r="M44" s="68" t="s">
        <v>75</v>
      </c>
      <c r="N44" s="69"/>
      <c r="O44" s="75"/>
      <c r="P44" s="73">
        <v>0</v>
      </c>
    </row>
    <row r="45" spans="1:16" x14ac:dyDescent="0.3">
      <c r="A45" s="52">
        <v>44</v>
      </c>
      <c r="B45" s="53">
        <v>604</v>
      </c>
      <c r="C45" s="54" t="s">
        <v>23</v>
      </c>
      <c r="D45" s="54" t="s">
        <v>27</v>
      </c>
      <c r="E45" s="97">
        <v>723.98663999999997</v>
      </c>
      <c r="F45" s="55">
        <f t="shared" si="0"/>
        <v>977.38196400000004</v>
      </c>
      <c r="G45" s="54" t="s">
        <v>29</v>
      </c>
      <c r="H45" s="96">
        <v>3638127</v>
      </c>
      <c r="I45" s="68" t="s">
        <v>30</v>
      </c>
      <c r="J45" s="69" t="s">
        <v>31</v>
      </c>
      <c r="K45" s="68" t="s">
        <v>30</v>
      </c>
      <c r="L45" s="70">
        <v>3638127</v>
      </c>
      <c r="M45" s="68">
        <v>3924.6245954692558</v>
      </c>
      <c r="N45" s="76">
        <v>3274314.3000000003</v>
      </c>
      <c r="O45" s="75">
        <v>2895383</v>
      </c>
      <c r="P45" s="73">
        <v>742744</v>
      </c>
    </row>
    <row r="46" spans="1:16" x14ac:dyDescent="0.3">
      <c r="A46" s="52">
        <v>45</v>
      </c>
      <c r="B46" s="53">
        <v>605</v>
      </c>
      <c r="C46" s="54" t="s">
        <v>23</v>
      </c>
      <c r="D46" s="54" t="s">
        <v>27</v>
      </c>
      <c r="E46" s="97">
        <v>723.98663999999997</v>
      </c>
      <c r="F46" s="55">
        <f t="shared" si="0"/>
        <v>977.38196400000004</v>
      </c>
      <c r="G46" s="54" t="s">
        <v>29</v>
      </c>
      <c r="H46" s="96">
        <v>3801279</v>
      </c>
      <c r="I46" s="68" t="s">
        <v>30</v>
      </c>
      <c r="J46" s="69" t="s">
        <v>31</v>
      </c>
      <c r="K46" s="68" t="s">
        <v>30</v>
      </c>
      <c r="L46" s="70">
        <v>3801279</v>
      </c>
      <c r="M46" s="68">
        <v>4100.6245954692558</v>
      </c>
      <c r="N46" s="76">
        <v>3421151.1</v>
      </c>
      <c r="O46" s="75">
        <v>3520875</v>
      </c>
      <c r="P46" s="73">
        <v>280404</v>
      </c>
    </row>
    <row r="47" spans="1:16" x14ac:dyDescent="0.3">
      <c r="A47" s="52">
        <v>46</v>
      </c>
      <c r="B47" s="53">
        <v>606</v>
      </c>
      <c r="C47" s="54" t="s">
        <v>23</v>
      </c>
      <c r="D47" s="54" t="s">
        <v>27</v>
      </c>
      <c r="E47" s="97">
        <v>723.98663999999997</v>
      </c>
      <c r="F47" s="55">
        <f t="shared" si="0"/>
        <v>977.38196400000004</v>
      </c>
      <c r="G47" s="54" t="s">
        <v>29</v>
      </c>
      <c r="H47" s="96">
        <v>3544500</v>
      </c>
      <c r="I47" s="68" t="s">
        <v>30</v>
      </c>
      <c r="J47" s="69" t="s">
        <v>31</v>
      </c>
      <c r="K47" s="68" t="s">
        <v>30</v>
      </c>
      <c r="L47" s="70">
        <v>3544500</v>
      </c>
      <c r="M47" s="68">
        <v>3823.6245954692558</v>
      </c>
      <c r="N47" s="76">
        <v>3190050</v>
      </c>
      <c r="O47" s="75">
        <v>3367275</v>
      </c>
      <c r="P47" s="73">
        <v>177225</v>
      </c>
    </row>
    <row r="48" spans="1:16" x14ac:dyDescent="0.3">
      <c r="A48" s="52">
        <v>47</v>
      </c>
      <c r="B48" s="53">
        <v>607</v>
      </c>
      <c r="C48" s="54" t="s">
        <v>23</v>
      </c>
      <c r="D48" s="54" t="s">
        <v>27</v>
      </c>
      <c r="E48" s="55">
        <v>817.31052</v>
      </c>
      <c r="F48" s="55">
        <f t="shared" si="0"/>
        <v>1103.3692020000001</v>
      </c>
      <c r="G48" s="54" t="s">
        <v>32</v>
      </c>
      <c r="H48" s="96"/>
      <c r="I48" s="73"/>
      <c r="J48" s="73"/>
      <c r="K48" s="74"/>
      <c r="L48" s="70">
        <v>0</v>
      </c>
      <c r="M48" s="68" t="s">
        <v>75</v>
      </c>
      <c r="N48" s="69"/>
      <c r="O48" s="75"/>
      <c r="P48" s="73">
        <v>0</v>
      </c>
    </row>
    <row r="49" spans="1:16" x14ac:dyDescent="0.3">
      <c r="A49" s="52">
        <v>48</v>
      </c>
      <c r="B49" s="53">
        <v>608</v>
      </c>
      <c r="C49" s="54" t="s">
        <v>23</v>
      </c>
      <c r="D49" s="54" t="s">
        <v>27</v>
      </c>
      <c r="E49" s="97">
        <v>786.95603999999992</v>
      </c>
      <c r="F49" s="55">
        <f t="shared" si="0"/>
        <v>1062.390654</v>
      </c>
      <c r="G49" s="54" t="s">
        <v>29</v>
      </c>
      <c r="H49" s="96">
        <v>3103439</v>
      </c>
      <c r="I49" s="68" t="s">
        <v>30</v>
      </c>
      <c r="J49" s="69" t="s">
        <v>31</v>
      </c>
      <c r="K49" s="68" t="s">
        <v>30</v>
      </c>
      <c r="L49" s="70">
        <v>3103439</v>
      </c>
      <c r="M49" s="68">
        <v>3081.8659384309831</v>
      </c>
      <c r="N49" s="76">
        <v>2793095.1</v>
      </c>
      <c r="O49" s="75">
        <v>2637924</v>
      </c>
      <c r="P49" s="73">
        <v>465515</v>
      </c>
    </row>
    <row r="50" spans="1:16" x14ac:dyDescent="0.3">
      <c r="A50" s="52">
        <v>49</v>
      </c>
      <c r="B50" s="53">
        <v>701</v>
      </c>
      <c r="C50" s="54" t="s">
        <v>23</v>
      </c>
      <c r="D50" s="54" t="s">
        <v>27</v>
      </c>
      <c r="E50" s="97">
        <v>804.93191999999999</v>
      </c>
      <c r="F50" s="55">
        <f t="shared" si="0"/>
        <v>1086.6580920000001</v>
      </c>
      <c r="G50" s="54" t="s">
        <v>29</v>
      </c>
      <c r="H50" s="96">
        <v>4068925</v>
      </c>
      <c r="I50" s="68" t="s">
        <v>30</v>
      </c>
      <c r="J50" s="69" t="s">
        <v>31</v>
      </c>
      <c r="K50" s="68" t="s">
        <v>30</v>
      </c>
      <c r="L50" s="70">
        <v>4068925</v>
      </c>
      <c r="M50" s="68">
        <v>3969.6829268292681</v>
      </c>
      <c r="N50" s="76">
        <v>3662032.5</v>
      </c>
      <c r="O50" s="75">
        <v>3279626</v>
      </c>
      <c r="P50" s="73">
        <v>789299</v>
      </c>
    </row>
    <row r="51" spans="1:16" x14ac:dyDescent="0.3">
      <c r="A51" s="52">
        <v>50</v>
      </c>
      <c r="B51" s="53">
        <v>702</v>
      </c>
      <c r="C51" s="54" t="s">
        <v>23</v>
      </c>
      <c r="D51" s="54" t="s">
        <v>27</v>
      </c>
      <c r="E51" s="55">
        <v>841.20659999999998</v>
      </c>
      <c r="F51" s="55">
        <f t="shared" si="0"/>
        <v>1135.6289100000001</v>
      </c>
      <c r="G51" s="54" t="s">
        <v>32</v>
      </c>
      <c r="H51" s="96"/>
      <c r="I51" s="73"/>
      <c r="J51" s="73"/>
      <c r="K51" s="74"/>
      <c r="L51" s="70">
        <v>0</v>
      </c>
      <c r="M51" s="68" t="s">
        <v>75</v>
      </c>
      <c r="N51" s="69"/>
      <c r="O51" s="75"/>
      <c r="P51" s="73">
        <v>0</v>
      </c>
    </row>
    <row r="52" spans="1:16" x14ac:dyDescent="0.3">
      <c r="A52" s="52">
        <v>51</v>
      </c>
      <c r="B52" s="53">
        <v>703</v>
      </c>
      <c r="C52" s="54" t="s">
        <v>23</v>
      </c>
      <c r="D52" s="54" t="s">
        <v>27</v>
      </c>
      <c r="E52" s="55">
        <v>775.76147999999989</v>
      </c>
      <c r="F52" s="55">
        <f t="shared" si="0"/>
        <v>1047.277998</v>
      </c>
      <c r="G52" s="54" t="s">
        <v>32</v>
      </c>
      <c r="H52" s="96"/>
      <c r="I52" s="73"/>
      <c r="J52" s="73"/>
      <c r="K52" s="74"/>
      <c r="L52" s="70">
        <v>0</v>
      </c>
      <c r="M52" s="68" t="s">
        <v>75</v>
      </c>
      <c r="N52" s="69"/>
      <c r="O52" s="75"/>
      <c r="P52" s="73">
        <v>0</v>
      </c>
    </row>
    <row r="53" spans="1:16" x14ac:dyDescent="0.3">
      <c r="A53" s="52">
        <v>52</v>
      </c>
      <c r="B53" s="53">
        <v>704</v>
      </c>
      <c r="C53" s="54" t="s">
        <v>23</v>
      </c>
      <c r="D53" s="54" t="s">
        <v>27</v>
      </c>
      <c r="E53" s="97">
        <v>740.99375999999995</v>
      </c>
      <c r="F53" s="55">
        <f t="shared" si="0"/>
        <v>1000.341576</v>
      </c>
      <c r="G53" s="54" t="s">
        <v>29</v>
      </c>
      <c r="H53" s="96">
        <v>3604000</v>
      </c>
      <c r="I53" s="68" t="s">
        <v>30</v>
      </c>
      <c r="J53" s="69" t="s">
        <v>31</v>
      </c>
      <c r="K53" s="68" t="s">
        <v>30</v>
      </c>
      <c r="L53" s="70">
        <v>3604000</v>
      </c>
      <c r="M53" s="68">
        <v>3817.7966101694915</v>
      </c>
      <c r="N53" s="76">
        <v>3243600</v>
      </c>
      <c r="O53" s="75">
        <v>3063400</v>
      </c>
      <c r="P53" s="73">
        <v>540600</v>
      </c>
    </row>
    <row r="54" spans="1:16" x14ac:dyDescent="0.3">
      <c r="A54" s="52">
        <v>53</v>
      </c>
      <c r="B54" s="53">
        <v>705</v>
      </c>
      <c r="C54" s="54" t="s">
        <v>23</v>
      </c>
      <c r="D54" s="54" t="s">
        <v>27</v>
      </c>
      <c r="E54" s="55">
        <v>775.76147999999989</v>
      </c>
      <c r="F54" s="55">
        <f t="shared" si="0"/>
        <v>1047.277998</v>
      </c>
      <c r="G54" s="54" t="s">
        <v>29</v>
      </c>
      <c r="H54" s="96">
        <v>2867500</v>
      </c>
      <c r="I54" s="68" t="s">
        <v>30</v>
      </c>
      <c r="J54" s="69" t="s">
        <v>31</v>
      </c>
      <c r="K54" s="68" t="s">
        <v>30</v>
      </c>
      <c r="L54" s="70">
        <v>2867500</v>
      </c>
      <c r="M54" s="68">
        <v>2640.2629397302453</v>
      </c>
      <c r="N54" s="76">
        <v>2580750</v>
      </c>
      <c r="O54" s="75">
        <v>0</v>
      </c>
      <c r="P54" s="73">
        <v>2867500</v>
      </c>
    </row>
    <row r="55" spans="1:16" x14ac:dyDescent="0.3">
      <c r="A55" s="52">
        <v>54</v>
      </c>
      <c r="B55" s="53">
        <v>706</v>
      </c>
      <c r="C55" s="54" t="s">
        <v>23</v>
      </c>
      <c r="D55" s="54" t="s">
        <v>27</v>
      </c>
      <c r="E55" s="55">
        <v>775.76147999999989</v>
      </c>
      <c r="F55" s="55">
        <f t="shared" si="0"/>
        <v>1047.277998</v>
      </c>
      <c r="G55" s="54" t="s">
        <v>32</v>
      </c>
      <c r="H55" s="96"/>
      <c r="I55" s="73"/>
      <c r="J55" s="73"/>
      <c r="K55" s="74"/>
      <c r="L55" s="70">
        <v>0</v>
      </c>
      <c r="M55" s="68" t="s">
        <v>75</v>
      </c>
      <c r="N55" s="69"/>
      <c r="O55" s="75"/>
      <c r="P55" s="73">
        <v>0</v>
      </c>
    </row>
    <row r="56" spans="1:16" x14ac:dyDescent="0.3">
      <c r="A56" s="52">
        <v>55</v>
      </c>
      <c r="B56" s="53">
        <v>707</v>
      </c>
      <c r="C56" s="54" t="s">
        <v>23</v>
      </c>
      <c r="D56" s="54" t="s">
        <v>27</v>
      </c>
      <c r="E56" s="97">
        <v>804.93191999999999</v>
      </c>
      <c r="F56" s="55">
        <f t="shared" si="0"/>
        <v>1086.6580920000001</v>
      </c>
      <c r="G56" s="54" t="s">
        <v>29</v>
      </c>
      <c r="H56" s="96">
        <v>4143750</v>
      </c>
      <c r="I56" s="68" t="s">
        <v>30</v>
      </c>
      <c r="J56" s="69" t="s">
        <v>31</v>
      </c>
      <c r="K56" s="68" t="s">
        <v>30</v>
      </c>
      <c r="L56" s="70">
        <v>4143750</v>
      </c>
      <c r="M56" s="68">
        <v>4042.6829268292681</v>
      </c>
      <c r="N56" s="76">
        <v>3729375</v>
      </c>
      <c r="O56" s="75">
        <v>3108186</v>
      </c>
      <c r="P56" s="73">
        <v>1035564</v>
      </c>
    </row>
    <row r="57" spans="1:16" x14ac:dyDescent="0.3">
      <c r="A57" s="52">
        <v>56</v>
      </c>
      <c r="B57" s="53">
        <v>708</v>
      </c>
      <c r="C57" s="54" t="s">
        <v>23</v>
      </c>
      <c r="D57" s="54" t="s">
        <v>27</v>
      </c>
      <c r="E57" s="97">
        <v>804.93191999999999</v>
      </c>
      <c r="F57" s="55">
        <f t="shared" si="0"/>
        <v>1086.6580920000001</v>
      </c>
      <c r="G57" s="54" t="s">
        <v>29</v>
      </c>
      <c r="H57" s="96">
        <v>4171425</v>
      </c>
      <c r="I57" s="68" t="s">
        <v>30</v>
      </c>
      <c r="J57" s="69" t="s">
        <v>31</v>
      </c>
      <c r="K57" s="68" t="s">
        <v>30</v>
      </c>
      <c r="L57" s="70">
        <v>4171425</v>
      </c>
      <c r="M57" s="68">
        <v>4069.6829268292681</v>
      </c>
      <c r="N57" s="76">
        <v>3754282.5</v>
      </c>
      <c r="O57" s="75">
        <v>3256404</v>
      </c>
      <c r="P57" s="73">
        <v>915021</v>
      </c>
    </row>
    <row r="58" spans="1:16" x14ac:dyDescent="0.3">
      <c r="A58" s="52">
        <v>57</v>
      </c>
      <c r="B58" s="53">
        <v>801</v>
      </c>
      <c r="C58" s="54" t="s">
        <v>23</v>
      </c>
      <c r="D58" s="54" t="s">
        <v>27</v>
      </c>
      <c r="E58" s="97">
        <v>786.95603999999992</v>
      </c>
      <c r="F58" s="55">
        <f t="shared" si="0"/>
        <v>1062.390654</v>
      </c>
      <c r="G58" s="54" t="s">
        <v>29</v>
      </c>
      <c r="H58" s="96">
        <v>3021000</v>
      </c>
      <c r="I58" s="68" t="s">
        <v>30</v>
      </c>
      <c r="J58" s="69" t="s">
        <v>31</v>
      </c>
      <c r="K58" s="68" t="s">
        <v>30</v>
      </c>
      <c r="L58" s="70">
        <v>3021000</v>
      </c>
      <c r="M58" s="68">
        <v>3000</v>
      </c>
      <c r="N58" s="76">
        <v>2718900</v>
      </c>
      <c r="O58" s="75">
        <v>2899959</v>
      </c>
      <c r="P58" s="73">
        <v>121041</v>
      </c>
    </row>
    <row r="59" spans="1:16" x14ac:dyDescent="0.3">
      <c r="A59" s="52">
        <v>58</v>
      </c>
      <c r="B59" s="53">
        <v>802</v>
      </c>
      <c r="C59" s="54" t="s">
        <v>23</v>
      </c>
      <c r="D59" s="54" t="s">
        <v>27</v>
      </c>
      <c r="E59" s="55">
        <v>817.31052</v>
      </c>
      <c r="F59" s="55">
        <f t="shared" si="0"/>
        <v>1103.3692020000001</v>
      </c>
      <c r="G59" s="54" t="s">
        <v>32</v>
      </c>
      <c r="H59" s="96"/>
      <c r="I59" s="73"/>
      <c r="J59" s="73"/>
      <c r="K59" s="74"/>
      <c r="L59" s="70">
        <v>0</v>
      </c>
      <c r="M59" s="68" t="s">
        <v>75</v>
      </c>
      <c r="N59" s="69"/>
      <c r="O59" s="75"/>
      <c r="P59" s="73">
        <v>0</v>
      </c>
    </row>
    <row r="60" spans="1:16" x14ac:dyDescent="0.3">
      <c r="A60" s="52">
        <v>59</v>
      </c>
      <c r="B60" s="53">
        <v>803</v>
      </c>
      <c r="C60" s="54" t="s">
        <v>23</v>
      </c>
      <c r="D60" s="54" t="s">
        <v>27</v>
      </c>
      <c r="E60" s="55">
        <v>754.44875999999999</v>
      </c>
      <c r="F60" s="55">
        <f t="shared" si="0"/>
        <v>1018.5058260000001</v>
      </c>
      <c r="G60" s="54" t="s">
        <v>32</v>
      </c>
      <c r="H60" s="96"/>
      <c r="I60" s="73"/>
      <c r="J60" s="73"/>
      <c r="K60" s="74"/>
      <c r="L60" s="70">
        <v>0</v>
      </c>
      <c r="M60" s="68" t="s">
        <v>75</v>
      </c>
      <c r="N60" s="69"/>
      <c r="O60" s="75"/>
      <c r="P60" s="73">
        <v>0</v>
      </c>
    </row>
    <row r="61" spans="1:16" x14ac:dyDescent="0.3">
      <c r="A61" s="52">
        <v>60</v>
      </c>
      <c r="B61" s="53">
        <v>804</v>
      </c>
      <c r="C61" s="54" t="s">
        <v>23</v>
      </c>
      <c r="D61" s="54" t="s">
        <v>27</v>
      </c>
      <c r="E61" s="55">
        <v>754.44875999999999</v>
      </c>
      <c r="F61" s="55">
        <f t="shared" si="0"/>
        <v>1018.5058260000001</v>
      </c>
      <c r="G61" s="54" t="s">
        <v>32</v>
      </c>
      <c r="H61" s="96"/>
      <c r="I61" s="73"/>
      <c r="J61" s="73"/>
      <c r="K61" s="74"/>
      <c r="L61" s="70">
        <v>0</v>
      </c>
      <c r="M61" s="68" t="s">
        <v>75</v>
      </c>
      <c r="N61" s="69"/>
      <c r="O61" s="75"/>
      <c r="P61" s="73">
        <v>0</v>
      </c>
    </row>
    <row r="62" spans="1:16" x14ac:dyDescent="0.3">
      <c r="A62" s="52">
        <v>61</v>
      </c>
      <c r="B62" s="53">
        <v>805</v>
      </c>
      <c r="C62" s="54" t="s">
        <v>23</v>
      </c>
      <c r="D62" s="54" t="s">
        <v>27</v>
      </c>
      <c r="E62" s="55">
        <v>754.44875999999999</v>
      </c>
      <c r="F62" s="55">
        <f t="shared" si="0"/>
        <v>1018.5058260000001</v>
      </c>
      <c r="G62" s="54" t="s">
        <v>29</v>
      </c>
      <c r="H62" s="96">
        <v>2827500</v>
      </c>
      <c r="I62" s="68" t="s">
        <v>30</v>
      </c>
      <c r="J62" s="69" t="s">
        <v>31</v>
      </c>
      <c r="K62" s="68" t="s">
        <v>30</v>
      </c>
      <c r="L62" s="70">
        <v>2827500</v>
      </c>
      <c r="M62" s="68">
        <v>2676.9781650152854</v>
      </c>
      <c r="N62" s="76">
        <v>2544750</v>
      </c>
      <c r="O62" s="75">
        <v>500000</v>
      </c>
      <c r="P62" s="73">
        <v>2327500</v>
      </c>
    </row>
    <row r="63" spans="1:16" x14ac:dyDescent="0.3">
      <c r="A63" s="52">
        <v>62</v>
      </c>
      <c r="B63" s="53">
        <v>806</v>
      </c>
      <c r="C63" s="54" t="s">
        <v>23</v>
      </c>
      <c r="D63" s="54" t="s">
        <v>27</v>
      </c>
      <c r="E63" s="55">
        <v>754.44875999999999</v>
      </c>
      <c r="F63" s="55">
        <f t="shared" si="0"/>
        <v>1018.5058260000001</v>
      </c>
      <c r="G63" s="54" t="s">
        <v>32</v>
      </c>
      <c r="H63" s="96"/>
      <c r="I63" s="73"/>
      <c r="J63" s="73"/>
      <c r="K63" s="74"/>
      <c r="L63" s="70">
        <v>0</v>
      </c>
      <c r="M63" s="68" t="s">
        <v>75</v>
      </c>
      <c r="N63" s="69"/>
      <c r="O63" s="75"/>
      <c r="P63" s="73">
        <v>0</v>
      </c>
    </row>
    <row r="64" spans="1:16" x14ac:dyDescent="0.3">
      <c r="A64" s="52">
        <v>63</v>
      </c>
      <c r="B64" s="53">
        <v>807</v>
      </c>
      <c r="C64" s="54" t="s">
        <v>23</v>
      </c>
      <c r="D64" s="54" t="s">
        <v>27</v>
      </c>
      <c r="E64" s="55">
        <v>817.31052</v>
      </c>
      <c r="F64" s="55">
        <f t="shared" si="0"/>
        <v>1103.3692020000001</v>
      </c>
      <c r="G64" s="54" t="s">
        <v>29</v>
      </c>
      <c r="H64" s="96">
        <v>3042500</v>
      </c>
      <c r="I64" s="68" t="s">
        <v>30</v>
      </c>
      <c r="J64" s="69" t="s">
        <v>31</v>
      </c>
      <c r="K64" s="68" t="s">
        <v>30</v>
      </c>
      <c r="L64" s="70">
        <v>3042500</v>
      </c>
      <c r="M64" s="68">
        <v>2658.9823971852043</v>
      </c>
      <c r="N64" s="76">
        <v>2738250</v>
      </c>
      <c r="O64" s="75">
        <v>0</v>
      </c>
      <c r="P64" s="73">
        <v>3042500</v>
      </c>
    </row>
    <row r="65" spans="1:16" x14ac:dyDescent="0.3">
      <c r="A65" s="52">
        <v>64</v>
      </c>
      <c r="B65" s="53">
        <v>808</v>
      </c>
      <c r="C65" s="54" t="s">
        <v>23</v>
      </c>
      <c r="D65" s="54" t="s">
        <v>27</v>
      </c>
      <c r="E65" s="55">
        <v>817.31052</v>
      </c>
      <c r="F65" s="55">
        <f t="shared" si="0"/>
        <v>1103.3692020000001</v>
      </c>
      <c r="G65" s="54" t="s">
        <v>29</v>
      </c>
      <c r="H65" s="96">
        <v>3042500</v>
      </c>
      <c r="I65" s="68" t="s">
        <v>30</v>
      </c>
      <c r="J65" s="69" t="s">
        <v>31</v>
      </c>
      <c r="K65" s="68" t="s">
        <v>30</v>
      </c>
      <c r="L65" s="70">
        <v>3042500</v>
      </c>
      <c r="M65" s="68">
        <v>2658.9823971852043</v>
      </c>
      <c r="N65" s="76">
        <v>2738250</v>
      </c>
      <c r="O65" s="75">
        <v>500000</v>
      </c>
      <c r="P65" s="73">
        <v>2542500</v>
      </c>
    </row>
    <row r="66" spans="1:16" x14ac:dyDescent="0.3">
      <c r="A66" s="52">
        <v>65</v>
      </c>
      <c r="B66" s="53">
        <v>901</v>
      </c>
      <c r="C66" s="54" t="s">
        <v>23</v>
      </c>
      <c r="D66" s="54" t="s">
        <v>27</v>
      </c>
      <c r="E66" s="55">
        <v>841.20659999999998</v>
      </c>
      <c r="F66" s="55">
        <f t="shared" si="0"/>
        <v>1135.6289100000001</v>
      </c>
      <c r="G66" s="54" t="s">
        <v>29</v>
      </c>
      <c r="H66" s="96">
        <v>3201600</v>
      </c>
      <c r="I66" s="68" t="s">
        <v>30</v>
      </c>
      <c r="J66" s="69" t="s">
        <v>31</v>
      </c>
      <c r="K66" s="68" t="s">
        <v>30</v>
      </c>
      <c r="L66" s="70">
        <v>3201600</v>
      </c>
      <c r="M66" s="68">
        <v>2718.543985338611</v>
      </c>
      <c r="N66" s="76">
        <v>2881440</v>
      </c>
      <c r="O66" s="75">
        <v>0</v>
      </c>
      <c r="P66" s="73">
        <v>3201600</v>
      </c>
    </row>
    <row r="67" spans="1:16" x14ac:dyDescent="0.3">
      <c r="A67" s="52">
        <v>66</v>
      </c>
      <c r="B67" s="53">
        <v>902</v>
      </c>
      <c r="C67" s="54" t="s">
        <v>23</v>
      </c>
      <c r="D67" s="54" t="s">
        <v>27</v>
      </c>
      <c r="E67" s="55">
        <v>841.20659999999998</v>
      </c>
      <c r="F67" s="55">
        <f t="shared" ref="F67:F97" si="1">E67*1.35</f>
        <v>1135.6289100000001</v>
      </c>
      <c r="G67" s="54" t="s">
        <v>32</v>
      </c>
      <c r="H67" s="96"/>
      <c r="I67" s="73"/>
      <c r="J67" s="73"/>
      <c r="K67" s="74"/>
      <c r="L67" s="70">
        <v>0</v>
      </c>
      <c r="M67" s="68" t="s">
        <v>75</v>
      </c>
      <c r="N67" s="69"/>
      <c r="O67" s="75"/>
      <c r="P67" s="73">
        <v>0</v>
      </c>
    </row>
    <row r="68" spans="1:16" x14ac:dyDescent="0.3">
      <c r="A68" s="52">
        <v>67</v>
      </c>
      <c r="B68" s="53">
        <v>903</v>
      </c>
      <c r="C68" s="54" t="s">
        <v>23</v>
      </c>
      <c r="D68" s="54" t="s">
        <v>27</v>
      </c>
      <c r="E68" s="55">
        <v>775.76147999999989</v>
      </c>
      <c r="F68" s="55">
        <f t="shared" si="1"/>
        <v>1047.277998</v>
      </c>
      <c r="G68" s="54" t="s">
        <v>32</v>
      </c>
      <c r="H68" s="96"/>
      <c r="I68" s="73"/>
      <c r="J68" s="73"/>
      <c r="K68" s="74"/>
      <c r="L68" s="70">
        <v>0</v>
      </c>
      <c r="M68" s="68" t="s">
        <v>75</v>
      </c>
      <c r="N68" s="69"/>
      <c r="O68" s="75"/>
      <c r="P68" s="73">
        <v>0</v>
      </c>
    </row>
    <row r="69" spans="1:16" x14ac:dyDescent="0.3">
      <c r="A69" s="52">
        <v>68</v>
      </c>
      <c r="B69" s="53">
        <v>904</v>
      </c>
      <c r="C69" s="54" t="s">
        <v>23</v>
      </c>
      <c r="D69" s="54" t="s">
        <v>27</v>
      </c>
      <c r="E69" s="55">
        <v>775.76147999999989</v>
      </c>
      <c r="F69" s="55">
        <f t="shared" si="1"/>
        <v>1047.277998</v>
      </c>
      <c r="G69" s="54" t="s">
        <v>32</v>
      </c>
      <c r="H69" s="96"/>
      <c r="I69" s="73"/>
      <c r="J69" s="73"/>
      <c r="K69" s="74"/>
      <c r="L69" s="70">
        <v>0</v>
      </c>
      <c r="M69" s="68" t="s">
        <v>75</v>
      </c>
      <c r="N69" s="69"/>
      <c r="O69" s="75"/>
      <c r="P69" s="73">
        <v>0</v>
      </c>
    </row>
    <row r="70" spans="1:16" x14ac:dyDescent="0.3">
      <c r="A70" s="52">
        <v>69</v>
      </c>
      <c r="B70" s="53">
        <v>905</v>
      </c>
      <c r="C70" s="54" t="s">
        <v>23</v>
      </c>
      <c r="D70" s="54" t="s">
        <v>27</v>
      </c>
      <c r="E70" s="55">
        <v>775.76147999999989</v>
      </c>
      <c r="F70" s="55">
        <f t="shared" si="1"/>
        <v>1047.277998</v>
      </c>
      <c r="G70" s="54" t="s">
        <v>32</v>
      </c>
      <c r="H70" s="96"/>
      <c r="I70" s="73"/>
      <c r="J70" s="73"/>
      <c r="K70" s="74"/>
      <c r="L70" s="70">
        <v>0</v>
      </c>
      <c r="M70" s="68" t="s">
        <v>75</v>
      </c>
      <c r="N70" s="69"/>
      <c r="O70" s="75"/>
      <c r="P70" s="73">
        <v>0</v>
      </c>
    </row>
    <row r="71" spans="1:16" x14ac:dyDescent="0.3">
      <c r="A71" s="52">
        <v>70</v>
      </c>
      <c r="B71" s="53">
        <v>906</v>
      </c>
      <c r="C71" s="54" t="s">
        <v>23</v>
      </c>
      <c r="D71" s="54" t="s">
        <v>27</v>
      </c>
      <c r="E71" s="55">
        <v>775.76147999999989</v>
      </c>
      <c r="F71" s="55">
        <f t="shared" si="1"/>
        <v>1047.277998</v>
      </c>
      <c r="G71" s="54" t="s">
        <v>32</v>
      </c>
      <c r="H71" s="96"/>
      <c r="I71" s="73"/>
      <c r="J71" s="73"/>
      <c r="K71" s="74"/>
      <c r="L71" s="70">
        <v>0</v>
      </c>
      <c r="M71" s="68" t="s">
        <v>75</v>
      </c>
      <c r="N71" s="69"/>
      <c r="O71" s="75"/>
      <c r="P71" s="73">
        <v>0</v>
      </c>
    </row>
    <row r="72" spans="1:16" x14ac:dyDescent="0.3">
      <c r="A72" s="52">
        <v>71</v>
      </c>
      <c r="B72" s="53">
        <v>907</v>
      </c>
      <c r="C72" s="54" t="s">
        <v>23</v>
      </c>
      <c r="D72" s="54" t="s">
        <v>27</v>
      </c>
      <c r="E72" s="55">
        <v>841.20659999999998</v>
      </c>
      <c r="F72" s="55">
        <f t="shared" si="1"/>
        <v>1135.6289100000001</v>
      </c>
      <c r="G72" s="54" t="s">
        <v>32</v>
      </c>
      <c r="H72" s="96"/>
      <c r="I72" s="73"/>
      <c r="J72" s="73"/>
      <c r="K72" s="74"/>
      <c r="L72" s="70">
        <v>0</v>
      </c>
      <c r="M72" s="68" t="s">
        <v>75</v>
      </c>
      <c r="N72" s="69"/>
      <c r="O72" s="75"/>
      <c r="P72" s="73">
        <v>0</v>
      </c>
    </row>
    <row r="73" spans="1:16" x14ac:dyDescent="0.3">
      <c r="A73" s="52">
        <v>72</v>
      </c>
      <c r="B73" s="53">
        <v>908</v>
      </c>
      <c r="C73" s="54" t="s">
        <v>23</v>
      </c>
      <c r="D73" s="54" t="s">
        <v>27</v>
      </c>
      <c r="E73" s="55">
        <v>841.20659999999998</v>
      </c>
      <c r="F73" s="55">
        <f t="shared" si="1"/>
        <v>1135.6289100000001</v>
      </c>
      <c r="G73" s="54" t="s">
        <v>32</v>
      </c>
      <c r="H73" s="96"/>
      <c r="I73" s="73"/>
      <c r="J73" s="73"/>
      <c r="K73" s="74"/>
      <c r="L73" s="70">
        <v>0</v>
      </c>
      <c r="M73" s="68">
        <v>0</v>
      </c>
      <c r="N73" s="76"/>
      <c r="O73" s="75"/>
      <c r="P73" s="73">
        <v>0</v>
      </c>
    </row>
    <row r="74" spans="1:16" x14ac:dyDescent="0.3">
      <c r="A74" s="52">
        <v>73</v>
      </c>
      <c r="B74" s="53">
        <v>1001</v>
      </c>
      <c r="C74" s="54" t="s">
        <v>23</v>
      </c>
      <c r="D74" s="54" t="s">
        <v>27</v>
      </c>
      <c r="E74" s="55">
        <v>817.31052</v>
      </c>
      <c r="F74" s="55">
        <f t="shared" si="1"/>
        <v>1103.3692020000001</v>
      </c>
      <c r="G74" s="54" t="s">
        <v>32</v>
      </c>
      <c r="H74" s="96"/>
      <c r="I74" s="73"/>
      <c r="J74" s="73"/>
      <c r="K74" s="74"/>
      <c r="L74" s="70">
        <v>0</v>
      </c>
      <c r="M74" s="68" t="s">
        <v>75</v>
      </c>
      <c r="N74" s="69"/>
      <c r="O74" s="75"/>
      <c r="P74" s="73">
        <v>0</v>
      </c>
    </row>
    <row r="75" spans="1:16" x14ac:dyDescent="0.3">
      <c r="A75" s="52">
        <v>74</v>
      </c>
      <c r="B75" s="53">
        <v>1002</v>
      </c>
      <c r="C75" s="54" t="s">
        <v>23</v>
      </c>
      <c r="D75" s="54" t="s">
        <v>27</v>
      </c>
      <c r="E75" s="55">
        <v>817.31052</v>
      </c>
      <c r="F75" s="55">
        <f t="shared" si="1"/>
        <v>1103.3692020000001</v>
      </c>
      <c r="G75" s="54" t="s">
        <v>32</v>
      </c>
      <c r="H75" s="96"/>
      <c r="I75" s="73"/>
      <c r="J75" s="73"/>
      <c r="K75" s="74"/>
      <c r="L75" s="70">
        <v>0</v>
      </c>
      <c r="M75" s="68" t="s">
        <v>75</v>
      </c>
      <c r="N75" s="69"/>
      <c r="O75" s="75"/>
      <c r="P75" s="73">
        <v>0</v>
      </c>
    </row>
    <row r="76" spans="1:16" x14ac:dyDescent="0.3">
      <c r="A76" s="52">
        <v>75</v>
      </c>
      <c r="B76" s="53">
        <v>1003</v>
      </c>
      <c r="C76" s="54" t="s">
        <v>23</v>
      </c>
      <c r="D76" s="54" t="s">
        <v>27</v>
      </c>
      <c r="E76" s="55">
        <v>754.44875999999999</v>
      </c>
      <c r="F76" s="55">
        <f t="shared" si="1"/>
        <v>1018.5058260000001</v>
      </c>
      <c r="G76" s="54" t="s">
        <v>32</v>
      </c>
      <c r="H76" s="96"/>
      <c r="I76" s="73"/>
      <c r="J76" s="73"/>
      <c r="K76" s="74"/>
      <c r="L76" s="70">
        <v>0</v>
      </c>
      <c r="M76" s="68" t="s">
        <v>75</v>
      </c>
      <c r="N76" s="69"/>
      <c r="O76" s="75"/>
      <c r="P76" s="73">
        <v>0</v>
      </c>
    </row>
    <row r="77" spans="1:16" x14ac:dyDescent="0.3">
      <c r="A77" s="52">
        <v>76</v>
      </c>
      <c r="B77" s="53">
        <v>1004</v>
      </c>
      <c r="C77" s="54" t="s">
        <v>23</v>
      </c>
      <c r="D77" s="54" t="s">
        <v>27</v>
      </c>
      <c r="E77" s="55">
        <v>754.44875999999999</v>
      </c>
      <c r="F77" s="55">
        <f t="shared" si="1"/>
        <v>1018.5058260000001</v>
      </c>
      <c r="G77" s="54" t="s">
        <v>32</v>
      </c>
      <c r="H77" s="96"/>
      <c r="I77" s="73"/>
      <c r="J77" s="73"/>
      <c r="K77" s="74"/>
      <c r="L77" s="70">
        <v>0</v>
      </c>
      <c r="M77" s="68" t="s">
        <v>75</v>
      </c>
      <c r="N77" s="69"/>
      <c r="O77" s="75"/>
      <c r="P77" s="73">
        <v>0</v>
      </c>
    </row>
    <row r="78" spans="1:16" x14ac:dyDescent="0.3">
      <c r="A78" s="52">
        <v>77</v>
      </c>
      <c r="B78" s="53">
        <v>1005</v>
      </c>
      <c r="C78" s="54" t="s">
        <v>23</v>
      </c>
      <c r="D78" s="54" t="s">
        <v>27</v>
      </c>
      <c r="E78" s="55">
        <v>754.44875999999999</v>
      </c>
      <c r="F78" s="55">
        <f t="shared" si="1"/>
        <v>1018.5058260000001</v>
      </c>
      <c r="G78" s="54" t="s">
        <v>29</v>
      </c>
      <c r="H78" s="96">
        <v>2827500</v>
      </c>
      <c r="I78" s="68" t="s">
        <v>30</v>
      </c>
      <c r="J78" s="69" t="s">
        <v>31</v>
      </c>
      <c r="K78" s="68" t="s">
        <v>30</v>
      </c>
      <c r="L78" s="70">
        <v>2827500</v>
      </c>
      <c r="M78" s="68">
        <v>2676.9781650152854</v>
      </c>
      <c r="N78" s="76">
        <v>2544750</v>
      </c>
      <c r="O78" s="75">
        <v>0</v>
      </c>
      <c r="P78" s="73">
        <v>2827500</v>
      </c>
    </row>
    <row r="79" spans="1:16" x14ac:dyDescent="0.3">
      <c r="A79" s="52">
        <v>78</v>
      </c>
      <c r="B79" s="53">
        <v>1006</v>
      </c>
      <c r="C79" s="54" t="s">
        <v>23</v>
      </c>
      <c r="D79" s="54" t="s">
        <v>27</v>
      </c>
      <c r="E79" s="55">
        <v>754.44875999999999</v>
      </c>
      <c r="F79" s="55">
        <f t="shared" si="1"/>
        <v>1018.5058260000001</v>
      </c>
      <c r="G79" s="54" t="s">
        <v>32</v>
      </c>
      <c r="H79" s="96"/>
      <c r="I79" s="73"/>
      <c r="J79" s="73"/>
      <c r="K79" s="74"/>
      <c r="L79" s="70">
        <v>0</v>
      </c>
      <c r="M79" s="68" t="s">
        <v>75</v>
      </c>
      <c r="N79" s="69"/>
      <c r="O79" s="75"/>
      <c r="P79" s="73">
        <v>0</v>
      </c>
    </row>
    <row r="80" spans="1:16" x14ac:dyDescent="0.3">
      <c r="A80" s="52">
        <v>79</v>
      </c>
      <c r="B80" s="53">
        <v>1007</v>
      </c>
      <c r="C80" s="54" t="s">
        <v>23</v>
      </c>
      <c r="D80" s="54" t="s">
        <v>27</v>
      </c>
      <c r="E80" s="55">
        <v>817.31052</v>
      </c>
      <c r="F80" s="55">
        <f t="shared" si="1"/>
        <v>1103.3692020000001</v>
      </c>
      <c r="G80" s="54" t="s">
        <v>29</v>
      </c>
      <c r="H80" s="96">
        <v>3042500</v>
      </c>
      <c r="I80" s="68" t="s">
        <v>30</v>
      </c>
      <c r="J80" s="69" t="s">
        <v>31</v>
      </c>
      <c r="K80" s="68" t="s">
        <v>30</v>
      </c>
      <c r="L80" s="70">
        <v>3042500</v>
      </c>
      <c r="M80" s="68">
        <v>2658.9823971852043</v>
      </c>
      <c r="N80" s="76">
        <v>2738250</v>
      </c>
      <c r="O80" s="75">
        <v>0</v>
      </c>
      <c r="P80" s="73">
        <v>3042500</v>
      </c>
    </row>
    <row r="81" spans="1:16" x14ac:dyDescent="0.3">
      <c r="A81" s="52">
        <v>80</v>
      </c>
      <c r="B81" s="53">
        <v>1008</v>
      </c>
      <c r="C81" s="54" t="s">
        <v>23</v>
      </c>
      <c r="D81" s="54" t="s">
        <v>27</v>
      </c>
      <c r="E81" s="55">
        <v>817.31052</v>
      </c>
      <c r="F81" s="55">
        <f t="shared" si="1"/>
        <v>1103.3692020000001</v>
      </c>
      <c r="G81" s="54" t="s">
        <v>29</v>
      </c>
      <c r="H81" s="96">
        <v>3421700</v>
      </c>
      <c r="I81" s="68" t="s">
        <v>30</v>
      </c>
      <c r="J81" s="69" t="s">
        <v>31</v>
      </c>
      <c r="K81" s="68" t="s">
        <v>30</v>
      </c>
      <c r="L81" s="70">
        <v>3421700</v>
      </c>
      <c r="M81" s="68">
        <v>2990.3829312896019</v>
      </c>
      <c r="N81" s="76">
        <v>3079530</v>
      </c>
      <c r="O81" s="75">
        <v>0</v>
      </c>
      <c r="P81" s="73">
        <v>3421700</v>
      </c>
    </row>
    <row r="82" spans="1:16" x14ac:dyDescent="0.3">
      <c r="A82" s="52">
        <v>81</v>
      </c>
      <c r="B82" s="53">
        <v>1101</v>
      </c>
      <c r="C82" s="54" t="s">
        <v>23</v>
      </c>
      <c r="D82" s="54" t="s">
        <v>27</v>
      </c>
      <c r="E82" s="55">
        <v>841.20659999999998</v>
      </c>
      <c r="F82" s="55">
        <f t="shared" si="1"/>
        <v>1135.6289100000001</v>
      </c>
      <c r="G82" s="54" t="s">
        <v>29</v>
      </c>
      <c r="H82" s="96">
        <v>2978492</v>
      </c>
      <c r="I82" s="68" t="s">
        <v>30</v>
      </c>
      <c r="J82" s="69" t="s">
        <v>31</v>
      </c>
      <c r="K82" s="68" t="s">
        <v>30</v>
      </c>
      <c r="L82" s="70">
        <v>2978492</v>
      </c>
      <c r="M82" s="68">
        <v>2529.09842328185</v>
      </c>
      <c r="N82" s="76">
        <v>2680642.8000000003</v>
      </c>
      <c r="O82" s="75">
        <v>100000</v>
      </c>
      <c r="P82" s="73">
        <v>2878492</v>
      </c>
    </row>
    <row r="83" spans="1:16" x14ac:dyDescent="0.3">
      <c r="A83" s="52">
        <v>82</v>
      </c>
      <c r="B83" s="53">
        <v>1102</v>
      </c>
      <c r="C83" s="54" t="s">
        <v>23</v>
      </c>
      <c r="D83" s="54" t="s">
        <v>27</v>
      </c>
      <c r="E83" s="55">
        <v>841.20659999999998</v>
      </c>
      <c r="F83" s="55">
        <f t="shared" si="1"/>
        <v>1135.6289100000001</v>
      </c>
      <c r="G83" s="54" t="s">
        <v>32</v>
      </c>
      <c r="H83" s="96"/>
      <c r="I83" s="73"/>
      <c r="J83" s="73"/>
      <c r="K83" s="74"/>
      <c r="L83" s="70">
        <v>0</v>
      </c>
      <c r="M83" s="68" t="s">
        <v>75</v>
      </c>
      <c r="N83" s="69"/>
      <c r="O83" s="75"/>
      <c r="P83" s="73">
        <v>0</v>
      </c>
    </row>
    <row r="84" spans="1:16" x14ac:dyDescent="0.3">
      <c r="A84" s="52">
        <v>83</v>
      </c>
      <c r="B84" s="53">
        <v>1103</v>
      </c>
      <c r="C84" s="54" t="s">
        <v>23</v>
      </c>
      <c r="D84" s="54" t="s">
        <v>27</v>
      </c>
      <c r="E84" s="55">
        <v>775.76147999999989</v>
      </c>
      <c r="F84" s="55">
        <f t="shared" si="1"/>
        <v>1047.277998</v>
      </c>
      <c r="G84" s="54" t="s">
        <v>32</v>
      </c>
      <c r="H84" s="96"/>
      <c r="I84" s="73"/>
      <c r="J84" s="73"/>
      <c r="K84" s="74"/>
      <c r="L84" s="70">
        <v>0</v>
      </c>
      <c r="M84" s="68" t="s">
        <v>75</v>
      </c>
      <c r="N84" s="69"/>
      <c r="O84" s="75"/>
      <c r="P84" s="73">
        <v>0</v>
      </c>
    </row>
    <row r="85" spans="1:16" x14ac:dyDescent="0.3">
      <c r="A85" s="52">
        <v>84</v>
      </c>
      <c r="B85" s="53">
        <v>1104</v>
      </c>
      <c r="C85" s="54" t="s">
        <v>23</v>
      </c>
      <c r="D85" s="54" t="s">
        <v>27</v>
      </c>
      <c r="E85" s="55">
        <v>775.76147999999989</v>
      </c>
      <c r="F85" s="55">
        <f t="shared" si="1"/>
        <v>1047.277998</v>
      </c>
      <c r="G85" s="54" t="s">
        <v>32</v>
      </c>
      <c r="H85" s="96"/>
      <c r="I85" s="73"/>
      <c r="J85" s="73"/>
      <c r="K85" s="74"/>
      <c r="L85" s="70">
        <v>0</v>
      </c>
      <c r="M85" s="68" t="s">
        <v>75</v>
      </c>
      <c r="N85" s="69"/>
      <c r="O85" s="75"/>
      <c r="P85" s="73">
        <v>0</v>
      </c>
    </row>
    <row r="86" spans="1:16" x14ac:dyDescent="0.3">
      <c r="A86" s="52">
        <v>85</v>
      </c>
      <c r="B86" s="53">
        <v>1105</v>
      </c>
      <c r="C86" s="54" t="s">
        <v>23</v>
      </c>
      <c r="D86" s="54" t="s">
        <v>27</v>
      </c>
      <c r="E86" s="55">
        <v>775.76147999999989</v>
      </c>
      <c r="F86" s="55">
        <f t="shared" si="1"/>
        <v>1047.277998</v>
      </c>
      <c r="G86" s="54" t="s">
        <v>32</v>
      </c>
      <c r="H86" s="96"/>
      <c r="I86" s="73"/>
      <c r="J86" s="73"/>
      <c r="K86" s="74"/>
      <c r="L86" s="70">
        <v>0</v>
      </c>
      <c r="M86" s="68" t="s">
        <v>75</v>
      </c>
      <c r="N86" s="69"/>
      <c r="O86" s="75"/>
      <c r="P86" s="73">
        <v>0</v>
      </c>
    </row>
    <row r="87" spans="1:16" x14ac:dyDescent="0.3">
      <c r="A87" s="52">
        <v>86</v>
      </c>
      <c r="B87" s="53">
        <v>1106</v>
      </c>
      <c r="C87" s="54" t="s">
        <v>23</v>
      </c>
      <c r="D87" s="54" t="s">
        <v>27</v>
      </c>
      <c r="E87" s="55">
        <v>775.76147999999989</v>
      </c>
      <c r="F87" s="55">
        <f t="shared" si="1"/>
        <v>1047.277998</v>
      </c>
      <c r="G87" s="54" t="s">
        <v>32</v>
      </c>
      <c r="H87" s="96"/>
      <c r="I87" s="73"/>
      <c r="J87" s="73"/>
      <c r="K87" s="74"/>
      <c r="L87" s="70">
        <v>0</v>
      </c>
      <c r="M87" s="68" t="s">
        <v>75</v>
      </c>
      <c r="N87" s="69"/>
      <c r="O87" s="75"/>
      <c r="P87" s="73">
        <v>0</v>
      </c>
    </row>
    <row r="88" spans="1:16" x14ac:dyDescent="0.3">
      <c r="A88" s="52">
        <v>87</v>
      </c>
      <c r="B88" s="53">
        <v>1107</v>
      </c>
      <c r="C88" s="54" t="s">
        <v>23</v>
      </c>
      <c r="D88" s="54" t="s">
        <v>27</v>
      </c>
      <c r="E88" s="55">
        <v>841.20659999999998</v>
      </c>
      <c r="F88" s="55">
        <f t="shared" si="1"/>
        <v>1135.6289100000001</v>
      </c>
      <c r="G88" s="54" t="s">
        <v>32</v>
      </c>
      <c r="H88" s="96"/>
      <c r="I88" s="73"/>
      <c r="J88" s="73"/>
      <c r="K88" s="74"/>
      <c r="L88" s="70">
        <v>0</v>
      </c>
      <c r="M88" s="68" t="s">
        <v>75</v>
      </c>
      <c r="N88" s="69"/>
      <c r="O88" s="75"/>
      <c r="P88" s="73">
        <v>0</v>
      </c>
    </row>
    <row r="89" spans="1:16" x14ac:dyDescent="0.3">
      <c r="A89" s="52">
        <v>88</v>
      </c>
      <c r="B89" s="53">
        <v>1108</v>
      </c>
      <c r="C89" s="54" t="s">
        <v>23</v>
      </c>
      <c r="D89" s="54" t="s">
        <v>27</v>
      </c>
      <c r="E89" s="55">
        <v>841.20659999999998</v>
      </c>
      <c r="F89" s="55">
        <f t="shared" si="1"/>
        <v>1135.6289100000001</v>
      </c>
      <c r="G89" s="54" t="s">
        <v>29</v>
      </c>
      <c r="H89" s="96">
        <v>3201600</v>
      </c>
      <c r="I89" s="68" t="s">
        <v>30</v>
      </c>
      <c r="J89" s="69" t="s">
        <v>31</v>
      </c>
      <c r="K89" s="68" t="s">
        <v>30</v>
      </c>
      <c r="L89" s="70">
        <v>3201600</v>
      </c>
      <c r="M89" s="68">
        <v>2718.543985338611</v>
      </c>
      <c r="N89" s="76">
        <v>2881440</v>
      </c>
      <c r="O89" s="75">
        <v>0</v>
      </c>
      <c r="P89" s="73">
        <v>3201600</v>
      </c>
    </row>
    <row r="90" spans="1:16" x14ac:dyDescent="0.3">
      <c r="A90" s="52">
        <v>89</v>
      </c>
      <c r="B90" s="53">
        <v>1201</v>
      </c>
      <c r="C90" s="54" t="s">
        <v>23</v>
      </c>
      <c r="D90" s="54" t="s">
        <v>27</v>
      </c>
      <c r="E90" s="55">
        <v>817.31052</v>
      </c>
      <c r="F90" s="55">
        <f t="shared" si="1"/>
        <v>1103.3692020000001</v>
      </c>
      <c r="G90" s="54" t="s">
        <v>32</v>
      </c>
      <c r="H90" s="96"/>
      <c r="I90" s="73"/>
      <c r="J90" s="73"/>
      <c r="K90" s="74"/>
      <c r="L90" s="70">
        <v>0</v>
      </c>
      <c r="M90" s="68" t="s">
        <v>75</v>
      </c>
      <c r="N90" s="69"/>
      <c r="O90" s="75"/>
      <c r="P90" s="73">
        <v>0</v>
      </c>
    </row>
    <row r="91" spans="1:16" x14ac:dyDescent="0.3">
      <c r="A91" s="52">
        <v>90</v>
      </c>
      <c r="B91" s="53">
        <v>1202</v>
      </c>
      <c r="C91" s="54" t="s">
        <v>23</v>
      </c>
      <c r="D91" s="54" t="s">
        <v>27</v>
      </c>
      <c r="E91" s="55">
        <v>817.31052</v>
      </c>
      <c r="F91" s="55">
        <f t="shared" si="1"/>
        <v>1103.3692020000001</v>
      </c>
      <c r="G91" s="54" t="s">
        <v>32</v>
      </c>
      <c r="H91" s="96"/>
      <c r="I91" s="73"/>
      <c r="J91" s="73"/>
      <c r="K91" s="74"/>
      <c r="L91" s="70">
        <v>0</v>
      </c>
      <c r="M91" s="68" t="s">
        <v>75</v>
      </c>
      <c r="N91" s="69"/>
      <c r="O91" s="75"/>
      <c r="P91" s="73">
        <v>0</v>
      </c>
    </row>
    <row r="92" spans="1:16" x14ac:dyDescent="0.3">
      <c r="A92" s="52">
        <v>91</v>
      </c>
      <c r="B92" s="53">
        <v>1203</v>
      </c>
      <c r="C92" s="54" t="s">
        <v>23</v>
      </c>
      <c r="D92" s="54" t="s">
        <v>27</v>
      </c>
      <c r="E92" s="55">
        <v>754.44875999999999</v>
      </c>
      <c r="F92" s="55">
        <f t="shared" si="1"/>
        <v>1018.5058260000001</v>
      </c>
      <c r="G92" s="54" t="s">
        <v>32</v>
      </c>
      <c r="H92" s="96"/>
      <c r="I92" s="73"/>
      <c r="J92" s="73"/>
      <c r="K92" s="74"/>
      <c r="L92" s="70">
        <v>0</v>
      </c>
      <c r="M92" s="68" t="s">
        <v>75</v>
      </c>
      <c r="N92" s="69"/>
      <c r="O92" s="75"/>
      <c r="P92" s="73">
        <v>0</v>
      </c>
    </row>
    <row r="93" spans="1:16" x14ac:dyDescent="0.3">
      <c r="A93" s="52">
        <v>92</v>
      </c>
      <c r="B93" s="53">
        <v>1204</v>
      </c>
      <c r="C93" s="54" t="s">
        <v>23</v>
      </c>
      <c r="D93" s="54" t="s">
        <v>27</v>
      </c>
      <c r="E93" s="55">
        <v>754.44875999999999</v>
      </c>
      <c r="F93" s="55">
        <f t="shared" si="1"/>
        <v>1018.5058260000001</v>
      </c>
      <c r="G93" s="54" t="s">
        <v>32</v>
      </c>
      <c r="H93" s="96"/>
      <c r="I93" s="73"/>
      <c r="J93" s="73"/>
      <c r="K93" s="74"/>
      <c r="L93" s="70">
        <v>0</v>
      </c>
      <c r="M93" s="68" t="s">
        <v>75</v>
      </c>
      <c r="N93" s="69"/>
      <c r="O93" s="75"/>
      <c r="P93" s="73">
        <v>0</v>
      </c>
    </row>
    <row r="94" spans="1:16" x14ac:dyDescent="0.3">
      <c r="A94" s="52">
        <v>93</v>
      </c>
      <c r="B94" s="53">
        <v>1205</v>
      </c>
      <c r="C94" s="54" t="s">
        <v>23</v>
      </c>
      <c r="D94" s="54" t="s">
        <v>27</v>
      </c>
      <c r="E94" s="55">
        <v>754.44875999999999</v>
      </c>
      <c r="F94" s="55">
        <f t="shared" si="1"/>
        <v>1018.5058260000001</v>
      </c>
      <c r="G94" s="54" t="s">
        <v>29</v>
      </c>
      <c r="H94" s="96">
        <v>2747631</v>
      </c>
      <c r="I94" s="68" t="s">
        <v>30</v>
      </c>
      <c r="J94" s="69" t="s">
        <v>31</v>
      </c>
      <c r="K94" s="68" t="s">
        <v>30</v>
      </c>
      <c r="L94" s="70">
        <v>2747631</v>
      </c>
      <c r="M94" s="68">
        <v>2601.3609876283335</v>
      </c>
      <c r="N94" s="76">
        <v>2472867.9</v>
      </c>
      <c r="O94" s="75">
        <v>0</v>
      </c>
      <c r="P94" s="73">
        <v>2747631</v>
      </c>
    </row>
    <row r="95" spans="1:16" x14ac:dyDescent="0.3">
      <c r="A95" s="52">
        <v>94</v>
      </c>
      <c r="B95" s="53">
        <v>1206</v>
      </c>
      <c r="C95" s="54" t="s">
        <v>23</v>
      </c>
      <c r="D95" s="54" t="s">
        <v>27</v>
      </c>
      <c r="E95" s="55">
        <v>754.44875999999999</v>
      </c>
      <c r="F95" s="55">
        <f t="shared" si="1"/>
        <v>1018.5058260000001</v>
      </c>
      <c r="G95" s="54" t="s">
        <v>32</v>
      </c>
      <c r="H95" s="96"/>
      <c r="I95" s="73"/>
      <c r="J95" s="73"/>
      <c r="K95" s="74"/>
      <c r="L95" s="70">
        <v>0</v>
      </c>
      <c r="M95" s="68" t="s">
        <v>75</v>
      </c>
      <c r="N95" s="69"/>
      <c r="O95" s="75"/>
      <c r="P95" s="73">
        <v>0</v>
      </c>
    </row>
    <row r="96" spans="1:16" x14ac:dyDescent="0.3">
      <c r="A96" s="52">
        <v>95</v>
      </c>
      <c r="B96" s="53">
        <v>1207</v>
      </c>
      <c r="C96" s="54" t="s">
        <v>23</v>
      </c>
      <c r="D96" s="54" t="s">
        <v>27</v>
      </c>
      <c r="E96" s="55">
        <v>817.31052</v>
      </c>
      <c r="F96" s="55">
        <f t="shared" si="1"/>
        <v>1103.3692020000001</v>
      </c>
      <c r="G96" s="54" t="s">
        <v>32</v>
      </c>
      <c r="H96" s="96"/>
      <c r="I96" s="73"/>
      <c r="J96" s="73"/>
      <c r="K96" s="74"/>
      <c r="L96" s="70">
        <v>0</v>
      </c>
      <c r="M96" s="68" t="s">
        <v>75</v>
      </c>
      <c r="N96" s="69"/>
      <c r="O96" s="75"/>
      <c r="P96" s="73">
        <v>0</v>
      </c>
    </row>
    <row r="97" spans="1:16" x14ac:dyDescent="0.3">
      <c r="A97" s="52">
        <v>96</v>
      </c>
      <c r="B97" s="53">
        <v>1208</v>
      </c>
      <c r="C97" s="54" t="s">
        <v>23</v>
      </c>
      <c r="D97" s="54" t="s">
        <v>27</v>
      </c>
      <c r="E97" s="55">
        <v>817.31052</v>
      </c>
      <c r="F97" s="55">
        <f t="shared" si="1"/>
        <v>1103.3692020000001</v>
      </c>
      <c r="G97" s="54" t="s">
        <v>29</v>
      </c>
      <c r="H97" s="96">
        <v>2955837</v>
      </c>
      <c r="I97" s="68" t="s">
        <v>30</v>
      </c>
      <c r="J97" s="69" t="s">
        <v>31</v>
      </c>
      <c r="K97" s="68" t="s">
        <v>30</v>
      </c>
      <c r="L97" s="70">
        <v>2955837</v>
      </c>
      <c r="M97" s="68">
        <v>2583.2435667867617</v>
      </c>
      <c r="N97" s="76">
        <v>2660253.3000000003</v>
      </c>
      <c r="O97" s="75">
        <v>0</v>
      </c>
      <c r="P97" s="73">
        <v>2955837</v>
      </c>
    </row>
    <row r="98" spans="1:16" x14ac:dyDescent="0.3">
      <c r="A98" s="87" t="s">
        <v>71</v>
      </c>
      <c r="B98" s="88"/>
      <c r="C98" s="88"/>
      <c r="D98" s="89"/>
      <c r="E98" s="63">
        <f>SUM(E2:E97)</f>
        <v>79755.062005714295</v>
      </c>
      <c r="F98" s="63">
        <f>SUM(F2:F97)</f>
        <v>107669.33370771426</v>
      </c>
      <c r="G98" s="64"/>
    </row>
  </sheetData>
  <autoFilter ref="A1:P97" xr:uid="{9BBAF714-632E-4644-8135-EC6BB1669124}"/>
  <mergeCells count="1">
    <mergeCell ref="A98:D9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7A017-EE32-4C13-BBB5-94DDBAE1CA6F}">
  <dimension ref="A1:V13"/>
  <sheetViews>
    <sheetView workbookViewId="0">
      <selection sqref="A1:M13"/>
    </sheetView>
  </sheetViews>
  <sheetFormatPr defaultRowHeight="15" x14ac:dyDescent="0.25"/>
  <cols>
    <col min="1" max="1" width="6.85546875" bestFit="1" customWidth="1"/>
    <col min="2" max="2" width="8.140625" bestFit="1" customWidth="1"/>
    <col min="6" max="6" width="8.42578125" bestFit="1" customWidth="1"/>
    <col min="7" max="7" width="6.5703125" bestFit="1" customWidth="1"/>
    <col min="8" max="8" width="11.7109375" bestFit="1" customWidth="1"/>
    <col min="9" max="9" width="11.85546875" bestFit="1" customWidth="1"/>
    <col min="10" max="10" width="8" bestFit="1" customWidth="1"/>
    <col min="11" max="11" width="8.85546875" bestFit="1" customWidth="1"/>
    <col min="12" max="12" width="8.5703125" bestFit="1" customWidth="1"/>
    <col min="13" max="13" width="8.140625" bestFit="1" customWidth="1"/>
    <col min="14" max="14" width="9" bestFit="1" customWidth="1"/>
    <col min="15" max="15" width="8" bestFit="1" customWidth="1"/>
    <col min="16" max="16" width="7.5703125" bestFit="1" customWidth="1"/>
    <col min="17" max="17" width="7.7109375" bestFit="1" customWidth="1"/>
    <col min="18" max="18" width="6.140625" bestFit="1" customWidth="1"/>
    <col min="19" max="19" width="8.140625" bestFit="1" customWidth="1"/>
    <col min="20" max="20" width="8.28515625" bestFit="1" customWidth="1"/>
    <col min="21" max="21" width="8.140625" bestFit="1" customWidth="1"/>
    <col min="22" max="22" width="9" bestFit="1" customWidth="1"/>
  </cols>
  <sheetData>
    <row r="1" spans="1:22" ht="90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19" t="s">
        <v>48</v>
      </c>
      <c r="N1" s="4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</row>
    <row r="2" spans="1:22" x14ac:dyDescent="0.25">
      <c r="A2" s="6">
        <v>305</v>
      </c>
      <c r="B2" s="16"/>
      <c r="C2" s="16"/>
      <c r="D2" s="16"/>
      <c r="E2" s="7"/>
      <c r="F2" s="8" t="s">
        <v>34</v>
      </c>
      <c r="G2" s="9" t="s">
        <v>24</v>
      </c>
      <c r="H2" s="9" t="s">
        <v>35</v>
      </c>
      <c r="I2" s="10" t="s">
        <v>28</v>
      </c>
      <c r="J2" s="9" t="s">
        <v>32</v>
      </c>
      <c r="K2" s="11"/>
      <c r="L2" s="17">
        <v>2076.8922719999996</v>
      </c>
      <c r="M2" s="17">
        <v>1483.4944799999998</v>
      </c>
      <c r="N2" s="12"/>
      <c r="O2" s="14"/>
      <c r="P2" s="10"/>
      <c r="Q2" s="14"/>
      <c r="R2" s="13"/>
      <c r="S2" s="14"/>
      <c r="T2" s="5"/>
      <c r="U2" s="15"/>
      <c r="V2" s="7"/>
    </row>
    <row r="3" spans="1:22" x14ac:dyDescent="0.25">
      <c r="A3" s="6">
        <v>306</v>
      </c>
      <c r="B3" s="16"/>
      <c r="C3" s="16"/>
      <c r="D3" s="16"/>
      <c r="E3" s="7"/>
      <c r="F3" s="8" t="s">
        <v>36</v>
      </c>
      <c r="G3" s="9" t="s">
        <v>24</v>
      </c>
      <c r="H3" s="9" t="s">
        <v>35</v>
      </c>
      <c r="I3" s="10" t="s">
        <v>28</v>
      </c>
      <c r="J3" s="9" t="s">
        <v>32</v>
      </c>
      <c r="K3" s="17"/>
      <c r="L3" s="17">
        <v>2076.8922719999996</v>
      </c>
      <c r="M3" s="17">
        <v>1483.4944799999998</v>
      </c>
      <c r="N3" s="12"/>
      <c r="O3" s="14"/>
      <c r="P3" s="10"/>
      <c r="Q3" s="14"/>
      <c r="R3" s="13"/>
      <c r="S3" s="14"/>
      <c r="T3" s="5"/>
      <c r="U3" s="15"/>
      <c r="V3" s="7"/>
    </row>
    <row r="4" spans="1:22" x14ac:dyDescent="0.25">
      <c r="A4" s="6">
        <v>307</v>
      </c>
      <c r="B4" s="16"/>
      <c r="C4" s="16"/>
      <c r="D4" s="16"/>
      <c r="E4" s="7"/>
      <c r="F4" s="8" t="s">
        <v>37</v>
      </c>
      <c r="G4" s="9" t="s">
        <v>24</v>
      </c>
      <c r="H4" s="9" t="s">
        <v>35</v>
      </c>
      <c r="I4" s="10" t="s">
        <v>28</v>
      </c>
      <c r="J4" s="9" t="s">
        <v>32</v>
      </c>
      <c r="K4" s="17"/>
      <c r="L4" s="17">
        <v>2076.8922719999996</v>
      </c>
      <c r="M4" s="17">
        <v>1483.4944799999998</v>
      </c>
      <c r="N4" s="12"/>
      <c r="O4" s="14"/>
      <c r="P4" s="10"/>
      <c r="Q4" s="14"/>
      <c r="R4" s="13"/>
      <c r="S4" s="14"/>
      <c r="T4" s="5"/>
      <c r="U4" s="15"/>
      <c r="V4" s="7"/>
    </row>
    <row r="5" spans="1:22" x14ac:dyDescent="0.25">
      <c r="A5" s="6">
        <v>308</v>
      </c>
      <c r="B5" s="16"/>
      <c r="C5" s="16"/>
      <c r="D5" s="16"/>
      <c r="E5" s="7"/>
      <c r="F5" s="8" t="s">
        <v>38</v>
      </c>
      <c r="G5" s="9" t="s">
        <v>24</v>
      </c>
      <c r="H5" s="9" t="s">
        <v>35</v>
      </c>
      <c r="I5" s="10" t="s">
        <v>28</v>
      </c>
      <c r="J5" s="9" t="s">
        <v>32</v>
      </c>
      <c r="K5" s="17"/>
      <c r="L5" s="17">
        <v>2076.8922719999996</v>
      </c>
      <c r="M5" s="17">
        <v>1483.4944799999998</v>
      </c>
      <c r="N5" s="12"/>
      <c r="O5" s="14"/>
      <c r="P5" s="10"/>
      <c r="Q5" s="14"/>
      <c r="R5" s="13"/>
      <c r="S5" s="14"/>
      <c r="T5" s="5"/>
      <c r="U5" s="15"/>
      <c r="V5" s="7"/>
    </row>
    <row r="6" spans="1:22" x14ac:dyDescent="0.25">
      <c r="A6" s="6">
        <v>309</v>
      </c>
      <c r="B6" s="16"/>
      <c r="C6" s="16"/>
      <c r="D6" s="16"/>
      <c r="E6" s="7"/>
      <c r="F6" s="8" t="s">
        <v>39</v>
      </c>
      <c r="G6" s="9" t="s">
        <v>24</v>
      </c>
      <c r="H6" s="9" t="s">
        <v>35</v>
      </c>
      <c r="I6" s="10" t="s">
        <v>28</v>
      </c>
      <c r="J6" s="9" t="s">
        <v>32</v>
      </c>
      <c r="K6" s="17"/>
      <c r="L6" s="17">
        <v>2076.8922719999996</v>
      </c>
      <c r="M6" s="17">
        <v>1483.4944799999998</v>
      </c>
      <c r="N6" s="12"/>
      <c r="O6" s="14"/>
      <c r="P6" s="10"/>
      <c r="Q6" s="14"/>
      <c r="R6" s="13"/>
      <c r="S6" s="14"/>
      <c r="T6" s="5"/>
      <c r="U6" s="15"/>
      <c r="V6" s="7"/>
    </row>
    <row r="7" spans="1:22" x14ac:dyDescent="0.25">
      <c r="A7" s="6">
        <v>310</v>
      </c>
      <c r="B7" s="16"/>
      <c r="C7" s="16"/>
      <c r="D7" s="16"/>
      <c r="E7" s="7"/>
      <c r="F7" s="8" t="s">
        <v>40</v>
      </c>
      <c r="G7" s="9" t="s">
        <v>24</v>
      </c>
      <c r="H7" s="9" t="s">
        <v>35</v>
      </c>
      <c r="I7" s="10" t="s">
        <v>28</v>
      </c>
      <c r="J7" s="9" t="s">
        <v>32</v>
      </c>
      <c r="K7" s="17"/>
      <c r="L7" s="17">
        <v>2076.8922719999996</v>
      </c>
      <c r="M7" s="17">
        <v>1483.4944799999998</v>
      </c>
      <c r="N7" s="12"/>
      <c r="O7" s="14"/>
      <c r="P7" s="10"/>
      <c r="Q7" s="14"/>
      <c r="R7" s="13"/>
      <c r="S7" s="14"/>
      <c r="T7" s="5"/>
      <c r="U7" s="15"/>
      <c r="V7" s="7"/>
    </row>
    <row r="8" spans="1:22" x14ac:dyDescent="0.25">
      <c r="A8" s="6">
        <v>311</v>
      </c>
      <c r="B8" s="16"/>
      <c r="C8" s="16"/>
      <c r="D8" s="16"/>
      <c r="E8" s="7"/>
      <c r="F8" s="8" t="s">
        <v>41</v>
      </c>
      <c r="G8" s="9" t="s">
        <v>24</v>
      </c>
      <c r="H8" s="9" t="s">
        <v>35</v>
      </c>
      <c r="I8" s="10" t="s">
        <v>28</v>
      </c>
      <c r="J8" s="9" t="s">
        <v>32</v>
      </c>
      <c r="K8" s="17"/>
      <c r="L8" s="17">
        <v>2076.8922719999996</v>
      </c>
      <c r="M8" s="17">
        <v>1483.4944799999998</v>
      </c>
      <c r="N8" s="12"/>
      <c r="O8" s="14"/>
      <c r="P8" s="10"/>
      <c r="Q8" s="14"/>
      <c r="R8" s="13"/>
      <c r="S8" s="14"/>
      <c r="T8" s="5"/>
      <c r="U8" s="15"/>
      <c r="V8" s="7"/>
    </row>
    <row r="9" spans="1:22" x14ac:dyDescent="0.25">
      <c r="A9" s="6">
        <v>312</v>
      </c>
      <c r="B9" s="16"/>
      <c r="C9" s="16"/>
      <c r="D9" s="16"/>
      <c r="E9" s="7"/>
      <c r="F9" s="8" t="s">
        <v>42</v>
      </c>
      <c r="G9" s="9" t="s">
        <v>24</v>
      </c>
      <c r="H9" s="9" t="s">
        <v>35</v>
      </c>
      <c r="I9" s="10" t="s">
        <v>28</v>
      </c>
      <c r="J9" s="9" t="s">
        <v>32</v>
      </c>
      <c r="K9" s="17"/>
      <c r="L9" s="17">
        <v>2076.8922719999996</v>
      </c>
      <c r="M9" s="17">
        <v>1483.4944799999998</v>
      </c>
      <c r="N9" s="12"/>
      <c r="O9" s="14"/>
      <c r="P9" s="10"/>
      <c r="Q9" s="14"/>
      <c r="R9" s="13"/>
      <c r="S9" s="14"/>
      <c r="T9" s="5"/>
      <c r="U9" s="15"/>
      <c r="V9" s="7"/>
    </row>
    <row r="10" spans="1:22" x14ac:dyDescent="0.25">
      <c r="A10" s="6">
        <v>313</v>
      </c>
      <c r="B10" s="16"/>
      <c r="C10" s="16"/>
      <c r="D10" s="16"/>
      <c r="E10" s="7"/>
      <c r="F10" s="8" t="s">
        <v>43</v>
      </c>
      <c r="G10" s="9" t="s">
        <v>24</v>
      </c>
      <c r="H10" s="9" t="s">
        <v>35</v>
      </c>
      <c r="I10" s="10" t="s">
        <v>28</v>
      </c>
      <c r="J10" s="9" t="s">
        <v>32</v>
      </c>
      <c r="K10" s="17"/>
      <c r="L10" s="17">
        <v>2076.8922719999996</v>
      </c>
      <c r="M10" s="17">
        <v>1483.4944799999998</v>
      </c>
      <c r="N10" s="12"/>
      <c r="O10" s="14"/>
      <c r="P10" s="10"/>
      <c r="Q10" s="14"/>
      <c r="R10" s="13"/>
      <c r="S10" s="14"/>
      <c r="T10" s="5"/>
      <c r="U10" s="15"/>
      <c r="V10" s="7"/>
    </row>
    <row r="11" spans="1:22" x14ac:dyDescent="0.25">
      <c r="A11" s="6">
        <v>314</v>
      </c>
      <c r="B11" s="16"/>
      <c r="C11" s="16"/>
      <c r="D11" s="16"/>
      <c r="E11" s="7"/>
      <c r="F11" s="8" t="s">
        <v>44</v>
      </c>
      <c r="G11" s="9" t="s">
        <v>24</v>
      </c>
      <c r="H11" s="9" t="s">
        <v>35</v>
      </c>
      <c r="I11" s="10" t="s">
        <v>28</v>
      </c>
      <c r="J11" s="9" t="s">
        <v>32</v>
      </c>
      <c r="K11" s="17"/>
      <c r="L11" s="17">
        <v>2076.8922719999996</v>
      </c>
      <c r="M11" s="17">
        <v>1483.4944799999998</v>
      </c>
      <c r="N11" s="12"/>
      <c r="O11" s="14"/>
      <c r="P11" s="10"/>
      <c r="Q11" s="14"/>
      <c r="R11" s="13"/>
      <c r="S11" s="14"/>
      <c r="T11" s="5"/>
      <c r="U11" s="15"/>
      <c r="V11" s="7"/>
    </row>
    <row r="12" spans="1:22" x14ac:dyDescent="0.25">
      <c r="A12" s="6">
        <v>315</v>
      </c>
      <c r="B12" s="16"/>
      <c r="C12" s="16"/>
      <c r="D12" s="16"/>
      <c r="E12" s="7"/>
      <c r="F12" s="8" t="s">
        <v>45</v>
      </c>
      <c r="G12" s="9" t="s">
        <v>24</v>
      </c>
      <c r="H12" s="9" t="s">
        <v>35</v>
      </c>
      <c r="I12" s="10" t="s">
        <v>28</v>
      </c>
      <c r="J12" s="9" t="s">
        <v>32</v>
      </c>
      <c r="K12" s="17"/>
      <c r="L12" s="17">
        <v>2076.8922719999996</v>
      </c>
      <c r="M12" s="17">
        <v>1483.4944799999998</v>
      </c>
      <c r="N12" s="12"/>
      <c r="O12" s="14"/>
      <c r="P12" s="10"/>
      <c r="Q12" s="14"/>
      <c r="R12" s="13"/>
      <c r="S12" s="14"/>
      <c r="T12" s="5"/>
      <c r="U12" s="15"/>
      <c r="V12" s="7"/>
    </row>
    <row r="13" spans="1:22" x14ac:dyDescent="0.25">
      <c r="A13" s="6">
        <v>316</v>
      </c>
      <c r="B13" s="16"/>
      <c r="C13" s="16"/>
      <c r="D13" s="16"/>
      <c r="E13" s="7"/>
      <c r="F13" s="8" t="s">
        <v>46</v>
      </c>
      <c r="G13" s="9" t="s">
        <v>24</v>
      </c>
      <c r="H13" s="9" t="s">
        <v>35</v>
      </c>
      <c r="I13" s="10" t="s">
        <v>28</v>
      </c>
      <c r="J13" s="9" t="s">
        <v>32</v>
      </c>
      <c r="K13" s="17"/>
      <c r="L13" s="17">
        <v>2076.8922719999996</v>
      </c>
      <c r="M13" s="17">
        <v>1483.4944799999998</v>
      </c>
      <c r="N13" s="12"/>
      <c r="O13" s="14"/>
      <c r="P13" s="10"/>
      <c r="Q13" s="14"/>
      <c r="R13" s="13"/>
      <c r="S13" s="14"/>
      <c r="T13" s="5"/>
      <c r="U13" s="15"/>
      <c r="V13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A4EBD-1D0C-4F04-8575-D0AEDE2D0645}">
  <dimension ref="A1:I20"/>
  <sheetViews>
    <sheetView workbookViewId="0">
      <selection sqref="A1:I20"/>
    </sheetView>
  </sheetViews>
  <sheetFormatPr defaultRowHeight="16.5" x14ac:dyDescent="0.3"/>
  <cols>
    <col min="1" max="1" width="6.5703125" style="58" bestFit="1" customWidth="1"/>
    <col min="2" max="2" width="9.28515625" style="58" bestFit="1" customWidth="1"/>
    <col min="3" max="3" width="6.5703125" style="58" bestFit="1" customWidth="1"/>
    <col min="4" max="4" width="7.28515625" style="58" bestFit="1" customWidth="1"/>
    <col min="5" max="5" width="12.42578125" style="85" customWidth="1"/>
    <col min="6" max="6" width="13.7109375" style="85" customWidth="1"/>
    <col min="7" max="9" width="14.28515625" style="85" bestFit="1" customWidth="1"/>
    <col min="10" max="16384" width="9.140625" style="58"/>
  </cols>
  <sheetData>
    <row r="1" spans="1:9" ht="33" x14ac:dyDescent="0.3">
      <c r="A1" s="93" t="s">
        <v>0</v>
      </c>
      <c r="B1" s="93" t="s">
        <v>5</v>
      </c>
      <c r="C1" s="93" t="s">
        <v>115</v>
      </c>
      <c r="D1" s="93" t="s">
        <v>76</v>
      </c>
      <c r="E1" s="94" t="s">
        <v>78</v>
      </c>
      <c r="F1" s="94" t="s">
        <v>77</v>
      </c>
      <c r="G1" s="94" t="s">
        <v>120</v>
      </c>
      <c r="H1" s="94" t="s">
        <v>121</v>
      </c>
      <c r="I1" s="94" t="s">
        <v>122</v>
      </c>
    </row>
    <row r="2" spans="1:9" x14ac:dyDescent="0.3">
      <c r="A2" s="52" t="s">
        <v>25</v>
      </c>
      <c r="B2" s="53" t="s">
        <v>26</v>
      </c>
      <c r="C2" s="54" t="s">
        <v>21</v>
      </c>
      <c r="D2" s="54" t="s">
        <v>27</v>
      </c>
      <c r="E2" s="80">
        <v>1660</v>
      </c>
      <c r="F2" s="80">
        <f>E2*1.35</f>
        <v>2241</v>
      </c>
      <c r="G2" s="90">
        <v>9000000</v>
      </c>
      <c r="H2" s="91">
        <v>6106905</v>
      </c>
      <c r="I2" s="91">
        <v>2893095</v>
      </c>
    </row>
    <row r="3" spans="1:9" x14ac:dyDescent="0.3">
      <c r="A3" s="52">
        <v>3</v>
      </c>
      <c r="B3" s="53">
        <v>105</v>
      </c>
      <c r="C3" s="54" t="s">
        <v>21</v>
      </c>
      <c r="D3" s="54" t="s">
        <v>27</v>
      </c>
      <c r="E3" s="80">
        <v>1273.48884</v>
      </c>
      <c r="F3" s="80">
        <f t="shared" ref="F3:F19" si="0">E3*1.35</f>
        <v>1719.209934</v>
      </c>
      <c r="G3" s="90">
        <v>4232229</v>
      </c>
      <c r="H3" s="91">
        <v>485013</v>
      </c>
      <c r="I3" s="91">
        <v>3747216</v>
      </c>
    </row>
    <row r="4" spans="1:9" x14ac:dyDescent="0.3">
      <c r="A4" s="52">
        <v>4</v>
      </c>
      <c r="B4" s="53">
        <v>201</v>
      </c>
      <c r="C4" s="54" t="s">
        <v>21</v>
      </c>
      <c r="D4" s="54" t="s">
        <v>27</v>
      </c>
      <c r="E4" s="92">
        <v>817.31052</v>
      </c>
      <c r="F4" s="80">
        <f t="shared" si="0"/>
        <v>1103.3692020000001</v>
      </c>
      <c r="G4" s="90">
        <v>3925200</v>
      </c>
      <c r="H4" s="91">
        <v>1766340</v>
      </c>
      <c r="I4" s="91">
        <v>2158860</v>
      </c>
    </row>
    <row r="5" spans="1:9" x14ac:dyDescent="0.3">
      <c r="A5" s="52">
        <v>5</v>
      </c>
      <c r="B5" s="53">
        <v>301</v>
      </c>
      <c r="C5" s="54" t="s">
        <v>21</v>
      </c>
      <c r="D5" s="54" t="s">
        <v>27</v>
      </c>
      <c r="E5" s="80">
        <v>841.20659999999998</v>
      </c>
      <c r="F5" s="80">
        <f t="shared" si="0"/>
        <v>1135.6289100000001</v>
      </c>
      <c r="G5" s="90">
        <v>3887500</v>
      </c>
      <c r="H5" s="91">
        <v>194006</v>
      </c>
      <c r="I5" s="91">
        <v>3693494</v>
      </c>
    </row>
    <row r="6" spans="1:9" x14ac:dyDescent="0.3">
      <c r="A6" s="52">
        <v>6</v>
      </c>
      <c r="B6" s="53">
        <v>304</v>
      </c>
      <c r="C6" s="54" t="s">
        <v>21</v>
      </c>
      <c r="D6" s="54" t="s">
        <v>27</v>
      </c>
      <c r="E6" s="80">
        <v>740.99375999999995</v>
      </c>
      <c r="F6" s="80">
        <f t="shared" si="0"/>
        <v>1000.341576</v>
      </c>
      <c r="G6" s="90">
        <v>3771088</v>
      </c>
      <c r="H6" s="91">
        <v>2345225</v>
      </c>
      <c r="I6" s="91">
        <v>1425863</v>
      </c>
    </row>
    <row r="7" spans="1:9" x14ac:dyDescent="0.3">
      <c r="A7" s="52">
        <v>7</v>
      </c>
      <c r="B7" s="53">
        <v>308</v>
      </c>
      <c r="C7" s="54" t="s">
        <v>21</v>
      </c>
      <c r="D7" s="54" t="s">
        <v>27</v>
      </c>
      <c r="E7" s="80">
        <v>804.93191999999999</v>
      </c>
      <c r="F7" s="80">
        <f t="shared" si="0"/>
        <v>1086.6580920000001</v>
      </c>
      <c r="G7" s="90">
        <v>3966425</v>
      </c>
      <c r="H7" s="91">
        <v>2383121</v>
      </c>
      <c r="I7" s="91">
        <v>1583304</v>
      </c>
    </row>
    <row r="8" spans="1:9" x14ac:dyDescent="0.3">
      <c r="A8" s="52">
        <v>8</v>
      </c>
      <c r="B8" s="53">
        <v>408</v>
      </c>
      <c r="C8" s="54" t="s">
        <v>21</v>
      </c>
      <c r="D8" s="54" t="s">
        <v>27</v>
      </c>
      <c r="E8" s="92">
        <v>786.95603999999992</v>
      </c>
      <c r="F8" s="80">
        <f t="shared" si="0"/>
        <v>1062.390654</v>
      </c>
      <c r="G8" s="90">
        <v>3636375</v>
      </c>
      <c r="H8" s="91">
        <v>3250825</v>
      </c>
      <c r="I8" s="91">
        <v>385550</v>
      </c>
    </row>
    <row r="9" spans="1:9" x14ac:dyDescent="0.3">
      <c r="A9" s="52">
        <v>9</v>
      </c>
      <c r="B9" s="53">
        <v>501</v>
      </c>
      <c r="C9" s="54" t="s">
        <v>21</v>
      </c>
      <c r="D9" s="54" t="s">
        <v>27</v>
      </c>
      <c r="E9" s="92">
        <v>804.93191999999999</v>
      </c>
      <c r="F9" s="80">
        <f t="shared" si="0"/>
        <v>1086.6580920000001</v>
      </c>
      <c r="G9" s="90">
        <v>4171425</v>
      </c>
      <c r="H9" s="91">
        <v>2387207</v>
      </c>
      <c r="I9" s="91">
        <v>1784218</v>
      </c>
    </row>
    <row r="10" spans="1:9" x14ac:dyDescent="0.3">
      <c r="A10" s="52">
        <v>10</v>
      </c>
      <c r="B10" s="53">
        <v>504</v>
      </c>
      <c r="C10" s="54" t="s">
        <v>21</v>
      </c>
      <c r="D10" s="54" t="s">
        <v>27</v>
      </c>
      <c r="E10" s="92">
        <v>775.76147999999989</v>
      </c>
      <c r="F10" s="80">
        <f t="shared" si="0"/>
        <v>1047.277998</v>
      </c>
      <c r="G10" s="90">
        <v>3865488</v>
      </c>
      <c r="H10" s="91">
        <v>1583484</v>
      </c>
      <c r="I10" s="91">
        <v>2282004</v>
      </c>
    </row>
    <row r="11" spans="1:9" x14ac:dyDescent="0.3">
      <c r="A11" s="52">
        <v>11</v>
      </c>
      <c r="B11" s="53">
        <v>601</v>
      </c>
      <c r="C11" s="54" t="s">
        <v>21</v>
      </c>
      <c r="D11" s="54" t="s">
        <v>27</v>
      </c>
      <c r="E11" s="80">
        <v>817.31052</v>
      </c>
      <c r="F11" s="80">
        <f t="shared" si="0"/>
        <v>1103.3692020000001</v>
      </c>
      <c r="G11" s="90">
        <v>4103439</v>
      </c>
      <c r="H11" s="91">
        <v>0</v>
      </c>
      <c r="I11" s="91">
        <v>4103439</v>
      </c>
    </row>
    <row r="12" spans="1:9" x14ac:dyDescent="0.3">
      <c r="A12" s="52">
        <v>12</v>
      </c>
      <c r="B12" s="53">
        <v>604</v>
      </c>
      <c r="C12" s="54" t="s">
        <v>21</v>
      </c>
      <c r="D12" s="54" t="s">
        <v>27</v>
      </c>
      <c r="E12" s="92">
        <v>723.98663999999997</v>
      </c>
      <c r="F12" s="80">
        <f t="shared" si="0"/>
        <v>977.38196400000004</v>
      </c>
      <c r="G12" s="90">
        <v>3081000</v>
      </c>
      <c r="H12" s="91">
        <v>2257338</v>
      </c>
      <c r="I12" s="91">
        <v>823662</v>
      </c>
    </row>
    <row r="13" spans="1:9" x14ac:dyDescent="0.3">
      <c r="A13" s="52">
        <v>13</v>
      </c>
      <c r="B13" s="53">
        <v>605</v>
      </c>
      <c r="C13" s="54" t="s">
        <v>21</v>
      </c>
      <c r="D13" s="54" t="s">
        <v>27</v>
      </c>
      <c r="E13" s="80">
        <v>754.44875999999999</v>
      </c>
      <c r="F13" s="80">
        <f t="shared" si="0"/>
        <v>1018.5058260000001</v>
      </c>
      <c r="G13" s="90">
        <v>3201279</v>
      </c>
      <c r="H13" s="91">
        <v>332565</v>
      </c>
      <c r="I13" s="91">
        <v>2868714</v>
      </c>
    </row>
    <row r="14" spans="1:9" x14ac:dyDescent="0.3">
      <c r="A14" s="52">
        <v>14</v>
      </c>
      <c r="B14" s="53">
        <v>701</v>
      </c>
      <c r="C14" s="54" t="s">
        <v>21</v>
      </c>
      <c r="D14" s="54" t="s">
        <v>27</v>
      </c>
      <c r="E14" s="92">
        <v>804.93191999999999</v>
      </c>
      <c r="F14" s="80">
        <f t="shared" si="0"/>
        <v>1086.6580920000001</v>
      </c>
      <c r="G14" s="90">
        <v>3068925</v>
      </c>
      <c r="H14" s="91">
        <v>2021443</v>
      </c>
      <c r="I14" s="91">
        <v>1047482</v>
      </c>
    </row>
    <row r="15" spans="1:9" x14ac:dyDescent="0.3">
      <c r="A15" s="52">
        <v>15</v>
      </c>
      <c r="B15" s="53">
        <v>702</v>
      </c>
      <c r="C15" s="54" t="s">
        <v>21</v>
      </c>
      <c r="D15" s="54" t="s">
        <v>27</v>
      </c>
      <c r="E15" s="92">
        <v>804.93191999999999</v>
      </c>
      <c r="F15" s="80">
        <f t="shared" si="0"/>
        <v>1086.6580920000001</v>
      </c>
      <c r="G15" s="90">
        <v>3990000</v>
      </c>
      <c r="H15" s="91">
        <v>2481366</v>
      </c>
      <c r="I15" s="91">
        <v>1508634</v>
      </c>
    </row>
    <row r="16" spans="1:9" x14ac:dyDescent="0.3">
      <c r="A16" s="52">
        <v>16</v>
      </c>
      <c r="B16" s="53">
        <v>704</v>
      </c>
      <c r="C16" s="54" t="s">
        <v>21</v>
      </c>
      <c r="D16" s="54" t="s">
        <v>27</v>
      </c>
      <c r="E16" s="92">
        <v>740.99375999999995</v>
      </c>
      <c r="F16" s="80">
        <f t="shared" si="0"/>
        <v>1000.341576</v>
      </c>
      <c r="G16" s="90">
        <v>3865488</v>
      </c>
      <c r="H16" s="91">
        <v>2389218</v>
      </c>
      <c r="I16" s="91">
        <v>1476270</v>
      </c>
    </row>
    <row r="17" spans="1:9" x14ac:dyDescent="0.3">
      <c r="A17" s="52">
        <v>17</v>
      </c>
      <c r="B17" s="53">
        <v>705</v>
      </c>
      <c r="C17" s="54" t="s">
        <v>21</v>
      </c>
      <c r="D17" s="54" t="s">
        <v>27</v>
      </c>
      <c r="E17" s="80">
        <v>775.76147999999989</v>
      </c>
      <c r="F17" s="80">
        <f t="shared" si="0"/>
        <v>1047.277998</v>
      </c>
      <c r="G17" s="90">
        <v>3698400</v>
      </c>
      <c r="H17" s="91">
        <v>48502</v>
      </c>
      <c r="I17" s="91">
        <v>3649898</v>
      </c>
    </row>
    <row r="18" spans="1:9" x14ac:dyDescent="0.3">
      <c r="A18" s="52">
        <v>18</v>
      </c>
      <c r="B18" s="53">
        <v>708</v>
      </c>
      <c r="C18" s="54" t="s">
        <v>21</v>
      </c>
      <c r="D18" s="54" t="s">
        <v>27</v>
      </c>
      <c r="E18" s="80">
        <v>804.93191999999999</v>
      </c>
      <c r="F18" s="80">
        <f t="shared" si="0"/>
        <v>1086.6580920000001</v>
      </c>
      <c r="G18" s="90">
        <v>2942500</v>
      </c>
      <c r="H18" s="91">
        <v>2053143</v>
      </c>
      <c r="I18" s="91">
        <v>889357</v>
      </c>
    </row>
    <row r="19" spans="1:9" x14ac:dyDescent="0.3">
      <c r="A19" s="52">
        <v>19</v>
      </c>
      <c r="B19" s="53">
        <v>908</v>
      </c>
      <c r="C19" s="54" t="s">
        <v>21</v>
      </c>
      <c r="D19" s="54" t="s">
        <v>27</v>
      </c>
      <c r="E19" s="92">
        <v>841.20659999999998</v>
      </c>
      <c r="F19" s="80">
        <f t="shared" si="0"/>
        <v>1135.6289100000001</v>
      </c>
      <c r="G19" s="90">
        <v>2978492</v>
      </c>
      <c r="H19" s="91">
        <v>200000</v>
      </c>
      <c r="I19" s="91">
        <v>2778492</v>
      </c>
    </row>
    <row r="20" spans="1:9" x14ac:dyDescent="0.3">
      <c r="A20" s="87" t="s">
        <v>71</v>
      </c>
      <c r="B20" s="88"/>
      <c r="C20" s="88"/>
      <c r="D20" s="89"/>
      <c r="E20" s="84">
        <f>SUM(E2:E19)</f>
        <v>15574.084599999993</v>
      </c>
      <c r="F20" s="84">
        <f t="shared" ref="F20:I20" si="1">SUM(F2:F19)</f>
        <v>21025.014210000001</v>
      </c>
      <c r="G20" s="84">
        <f t="shared" si="1"/>
        <v>71385253</v>
      </c>
      <c r="H20" s="84">
        <f t="shared" si="1"/>
        <v>32285701</v>
      </c>
      <c r="I20" s="84">
        <f t="shared" si="1"/>
        <v>39099552</v>
      </c>
    </row>
  </sheetData>
  <mergeCells count="1">
    <mergeCell ref="A20:D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22B82-4A73-4A44-BD12-7AB2201DD48B}">
  <dimension ref="A1:I16"/>
  <sheetViews>
    <sheetView workbookViewId="0">
      <selection sqref="A1:I16"/>
    </sheetView>
  </sheetViews>
  <sheetFormatPr defaultRowHeight="16.5" x14ac:dyDescent="0.3"/>
  <cols>
    <col min="1" max="1" width="6.85546875" style="58" bestFit="1" customWidth="1"/>
    <col min="2" max="2" width="8.42578125" style="58" bestFit="1" customWidth="1"/>
    <col min="3" max="3" width="6.5703125" style="58" bestFit="1" customWidth="1"/>
    <col min="4" max="4" width="6.85546875" style="58" bestFit="1" customWidth="1"/>
    <col min="5" max="5" width="12.28515625" style="85" bestFit="1" customWidth="1"/>
    <col min="6" max="6" width="13.7109375" style="85" customWidth="1"/>
    <col min="7" max="7" width="14.28515625" style="85" bestFit="1" customWidth="1"/>
    <col min="8" max="8" width="12.5703125" style="85" bestFit="1" customWidth="1"/>
    <col min="9" max="9" width="14.28515625" style="85" bestFit="1" customWidth="1"/>
    <col min="10" max="16384" width="9.140625" style="58"/>
  </cols>
  <sheetData>
    <row r="1" spans="1:9" ht="33" x14ac:dyDescent="0.3">
      <c r="A1" s="93" t="s">
        <v>0</v>
      </c>
      <c r="B1" s="93" t="s">
        <v>5</v>
      </c>
      <c r="C1" s="93" t="s">
        <v>115</v>
      </c>
      <c r="D1" s="93" t="s">
        <v>76</v>
      </c>
      <c r="E1" s="94" t="s">
        <v>78</v>
      </c>
      <c r="F1" s="94" t="s">
        <v>77</v>
      </c>
      <c r="G1" s="94" t="s">
        <v>120</v>
      </c>
      <c r="H1" s="94" t="s">
        <v>121</v>
      </c>
      <c r="I1" s="94" t="s">
        <v>122</v>
      </c>
    </row>
    <row r="2" spans="1:9" x14ac:dyDescent="0.3">
      <c r="A2" s="52">
        <v>1</v>
      </c>
      <c r="B2" s="53">
        <v>101</v>
      </c>
      <c r="C2" s="54" t="s">
        <v>22</v>
      </c>
      <c r="D2" s="54" t="s">
        <v>33</v>
      </c>
      <c r="E2" s="80">
        <v>2100.8098800000002</v>
      </c>
      <c r="F2" s="80">
        <f>E2*1.35</f>
        <v>2836.0933380000006</v>
      </c>
      <c r="G2" s="90">
        <v>5575200</v>
      </c>
      <c r="H2" s="91">
        <v>0</v>
      </c>
      <c r="I2" s="91">
        <v>5575200</v>
      </c>
    </row>
    <row r="3" spans="1:9" x14ac:dyDescent="0.3">
      <c r="A3" s="52">
        <v>2</v>
      </c>
      <c r="B3" s="53">
        <v>102</v>
      </c>
      <c r="C3" s="54" t="s">
        <v>22</v>
      </c>
      <c r="D3" s="54" t="s">
        <v>33</v>
      </c>
      <c r="E3" s="80">
        <v>2100.8098800000002</v>
      </c>
      <c r="F3" s="80">
        <f t="shared" ref="F3:F15" si="0">E3*1.35</f>
        <v>2836.0933380000006</v>
      </c>
      <c r="G3" s="90">
        <v>5575200</v>
      </c>
      <c r="H3" s="91">
        <v>0</v>
      </c>
      <c r="I3" s="91">
        <v>5575200</v>
      </c>
    </row>
    <row r="4" spans="1:9" x14ac:dyDescent="0.3">
      <c r="A4" s="52">
        <v>3</v>
      </c>
      <c r="B4" s="53">
        <v>103</v>
      </c>
      <c r="C4" s="54" t="s">
        <v>22</v>
      </c>
      <c r="D4" s="54" t="s">
        <v>33</v>
      </c>
      <c r="E4" s="80">
        <v>1944.83952</v>
      </c>
      <c r="F4" s="80">
        <f t="shared" si="0"/>
        <v>2625.5333520000004</v>
      </c>
      <c r="G4" s="90">
        <v>5208400</v>
      </c>
      <c r="H4" s="91">
        <v>0</v>
      </c>
      <c r="I4" s="91">
        <v>5208400</v>
      </c>
    </row>
    <row r="5" spans="1:9" x14ac:dyDescent="0.3">
      <c r="A5" s="52">
        <v>4</v>
      </c>
      <c r="B5" s="53">
        <v>105</v>
      </c>
      <c r="C5" s="54" t="s">
        <v>22</v>
      </c>
      <c r="D5" s="54" t="s">
        <v>33</v>
      </c>
      <c r="E5" s="92">
        <v>1252.1428571428571</v>
      </c>
      <c r="F5" s="80">
        <f t="shared" si="0"/>
        <v>1690.3928571428571</v>
      </c>
      <c r="G5" s="90">
        <v>6435500</v>
      </c>
      <c r="H5" s="91">
        <v>893195</v>
      </c>
      <c r="I5" s="91">
        <v>5542305</v>
      </c>
    </row>
    <row r="6" spans="1:9" x14ac:dyDescent="0.3">
      <c r="A6" s="52">
        <v>5</v>
      </c>
      <c r="B6" s="53">
        <v>208</v>
      </c>
      <c r="C6" s="54" t="s">
        <v>22</v>
      </c>
      <c r="D6" s="54" t="s">
        <v>33</v>
      </c>
      <c r="E6" s="92">
        <v>1309.9787999999999</v>
      </c>
      <c r="F6" s="80">
        <f t="shared" si="0"/>
        <v>1768.47138</v>
      </c>
      <c r="G6" s="90">
        <v>6380970</v>
      </c>
      <c r="H6" s="91">
        <v>1095243</v>
      </c>
      <c r="I6" s="91">
        <v>5285727</v>
      </c>
    </row>
    <row r="7" spans="1:9" x14ac:dyDescent="0.3">
      <c r="A7" s="52">
        <v>6</v>
      </c>
      <c r="B7" s="53">
        <v>305</v>
      </c>
      <c r="C7" s="54" t="s">
        <v>22</v>
      </c>
      <c r="D7" s="54" t="s">
        <v>33</v>
      </c>
      <c r="E7" s="80">
        <v>1230.1099199999999</v>
      </c>
      <c r="F7" s="80">
        <f t="shared" si="0"/>
        <v>1660.6483919999998</v>
      </c>
      <c r="G7" s="90">
        <v>2819322</v>
      </c>
      <c r="H7" s="91">
        <v>200000</v>
      </c>
      <c r="I7" s="91">
        <v>2619322</v>
      </c>
    </row>
    <row r="8" spans="1:9" x14ac:dyDescent="0.3">
      <c r="A8" s="52">
        <v>7</v>
      </c>
      <c r="B8" s="53">
        <v>401</v>
      </c>
      <c r="C8" s="54" t="s">
        <v>22</v>
      </c>
      <c r="D8" s="54" t="s">
        <v>33</v>
      </c>
      <c r="E8" s="80">
        <v>1309.9787999999999</v>
      </c>
      <c r="F8" s="80">
        <f t="shared" si="0"/>
        <v>1768.47138</v>
      </c>
      <c r="G8" s="90">
        <v>4577981</v>
      </c>
      <c r="H8" s="91">
        <v>0</v>
      </c>
      <c r="I8" s="91">
        <v>4577981</v>
      </c>
    </row>
    <row r="9" spans="1:9" x14ac:dyDescent="0.3">
      <c r="A9" s="52">
        <v>8</v>
      </c>
      <c r="B9" s="53">
        <v>404</v>
      </c>
      <c r="C9" s="54" t="s">
        <v>22</v>
      </c>
      <c r="D9" s="54" t="s">
        <v>33</v>
      </c>
      <c r="E9" s="80">
        <v>1221.7139999999999</v>
      </c>
      <c r="F9" s="80">
        <f t="shared" si="0"/>
        <v>1649.3139000000001</v>
      </c>
      <c r="G9" s="90">
        <v>4469277</v>
      </c>
      <c r="H9" s="91">
        <v>0</v>
      </c>
      <c r="I9" s="91">
        <v>4469277</v>
      </c>
    </row>
    <row r="10" spans="1:9" x14ac:dyDescent="0.3">
      <c r="A10" s="52">
        <v>9</v>
      </c>
      <c r="B10" s="53">
        <v>405</v>
      </c>
      <c r="C10" s="54" t="s">
        <v>22</v>
      </c>
      <c r="D10" s="54" t="s">
        <v>33</v>
      </c>
      <c r="E10" s="80">
        <v>1221.7139999999999</v>
      </c>
      <c r="F10" s="80">
        <f t="shared" si="0"/>
        <v>1649.3139000000001</v>
      </c>
      <c r="G10" s="90">
        <v>5669077</v>
      </c>
      <c r="H10" s="91">
        <v>97003</v>
      </c>
      <c r="I10" s="91">
        <v>5572074</v>
      </c>
    </row>
    <row r="11" spans="1:9" x14ac:dyDescent="0.3">
      <c r="A11" s="52">
        <v>10</v>
      </c>
      <c r="B11" s="53">
        <v>408</v>
      </c>
      <c r="C11" s="54" t="s">
        <v>22</v>
      </c>
      <c r="D11" s="54" t="s">
        <v>33</v>
      </c>
      <c r="E11" s="80">
        <v>1309.9787999999999</v>
      </c>
      <c r="F11" s="80">
        <f t="shared" si="0"/>
        <v>1768.47138</v>
      </c>
      <c r="G11" s="90">
        <v>6257000</v>
      </c>
      <c r="H11" s="91">
        <v>97003</v>
      </c>
      <c r="I11" s="91">
        <v>6159997</v>
      </c>
    </row>
    <row r="12" spans="1:9" x14ac:dyDescent="0.3">
      <c r="A12" s="52">
        <v>11</v>
      </c>
      <c r="B12" s="53">
        <v>508</v>
      </c>
      <c r="C12" s="54" t="s">
        <v>22</v>
      </c>
      <c r="D12" s="54" t="s">
        <v>33</v>
      </c>
      <c r="E12" s="80">
        <v>1318.37472</v>
      </c>
      <c r="F12" s="80">
        <f t="shared" si="0"/>
        <v>1779.8058720000001</v>
      </c>
      <c r="G12" s="90">
        <v>6380970</v>
      </c>
      <c r="H12" s="91">
        <v>0</v>
      </c>
      <c r="I12" s="91">
        <v>6380970</v>
      </c>
    </row>
    <row r="13" spans="1:9" x14ac:dyDescent="0.3">
      <c r="A13" s="52">
        <v>12</v>
      </c>
      <c r="B13" s="53">
        <v>701</v>
      </c>
      <c r="C13" s="54" t="s">
        <v>22</v>
      </c>
      <c r="D13" s="54" t="s">
        <v>33</v>
      </c>
      <c r="E13" s="92">
        <v>1266.06168</v>
      </c>
      <c r="F13" s="80">
        <f t="shared" si="0"/>
        <v>1709.1832680000002</v>
      </c>
      <c r="G13" s="90">
        <v>6380970</v>
      </c>
      <c r="H13" s="91">
        <v>2233340</v>
      </c>
      <c r="I13" s="91">
        <v>4147630</v>
      </c>
    </row>
    <row r="14" spans="1:9" x14ac:dyDescent="0.3">
      <c r="A14" s="52">
        <v>13</v>
      </c>
      <c r="B14" s="53">
        <v>705</v>
      </c>
      <c r="C14" s="54" t="s">
        <v>22</v>
      </c>
      <c r="D14" s="54" t="s">
        <v>33</v>
      </c>
      <c r="E14" s="92">
        <v>1180.0573199999999</v>
      </c>
      <c r="F14" s="80">
        <f t="shared" si="0"/>
        <v>1593.0773819999999</v>
      </c>
      <c r="G14" s="90">
        <v>3752300</v>
      </c>
      <c r="H14" s="91">
        <v>1041583</v>
      </c>
      <c r="I14" s="91">
        <v>2710717</v>
      </c>
    </row>
    <row r="15" spans="1:9" x14ac:dyDescent="0.3">
      <c r="A15" s="52">
        <v>14</v>
      </c>
      <c r="B15" s="53">
        <v>804</v>
      </c>
      <c r="C15" s="54" t="s">
        <v>22</v>
      </c>
      <c r="D15" s="54" t="s">
        <v>33</v>
      </c>
      <c r="E15" s="92">
        <v>1180.0573199999999</v>
      </c>
      <c r="F15" s="80">
        <f t="shared" si="0"/>
        <v>1593.0773819999999</v>
      </c>
      <c r="G15" s="90">
        <v>5028150</v>
      </c>
      <c r="H15" s="91">
        <v>2206456</v>
      </c>
      <c r="I15" s="91">
        <v>2821694</v>
      </c>
    </row>
    <row r="16" spans="1:9" x14ac:dyDescent="0.3">
      <c r="A16" s="62" t="s">
        <v>71</v>
      </c>
      <c r="B16" s="62"/>
      <c r="C16" s="62"/>
      <c r="D16" s="62"/>
      <c r="E16" s="84">
        <f>SUM(E2:E15)</f>
        <v>19946.627497142857</v>
      </c>
      <c r="F16" s="84">
        <f t="shared" ref="F16:I16" si="1">SUM(F2:F15)</f>
        <v>26927.947121142857</v>
      </c>
      <c r="G16" s="84">
        <f t="shared" si="1"/>
        <v>74510317</v>
      </c>
      <c r="H16" s="84">
        <f t="shared" si="1"/>
        <v>7863823</v>
      </c>
      <c r="I16" s="84">
        <f t="shared" si="1"/>
        <v>66646494</v>
      </c>
    </row>
  </sheetData>
  <mergeCells count="1">
    <mergeCell ref="A16:D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9C628-62C6-44F5-90BA-C1253AAD4432}">
  <dimension ref="A1:I45"/>
  <sheetViews>
    <sheetView topLeftCell="A14" workbookViewId="0">
      <selection sqref="A1:I45"/>
    </sheetView>
  </sheetViews>
  <sheetFormatPr defaultRowHeight="16.5" x14ac:dyDescent="0.3"/>
  <cols>
    <col min="1" max="1" width="5.7109375" style="58" customWidth="1"/>
    <col min="2" max="2" width="8.42578125" style="58" bestFit="1" customWidth="1"/>
    <col min="3" max="3" width="6.5703125" style="58" bestFit="1" customWidth="1"/>
    <col min="4" max="4" width="6.85546875" style="58" bestFit="1" customWidth="1"/>
    <col min="5" max="5" width="13.5703125" style="85" customWidth="1"/>
    <col min="6" max="6" width="12.85546875" style="85" customWidth="1"/>
    <col min="7" max="7" width="15.28515625" style="85" bestFit="1" customWidth="1"/>
    <col min="8" max="9" width="14.28515625" style="85" bestFit="1" customWidth="1"/>
    <col min="10" max="16384" width="9.140625" style="58"/>
  </cols>
  <sheetData>
    <row r="1" spans="1:9" ht="33" x14ac:dyDescent="0.3">
      <c r="A1" s="93" t="s">
        <v>0</v>
      </c>
      <c r="B1" s="93" t="s">
        <v>5</v>
      </c>
      <c r="C1" s="93" t="s">
        <v>115</v>
      </c>
      <c r="D1" s="93" t="s">
        <v>76</v>
      </c>
      <c r="E1" s="94" t="s">
        <v>78</v>
      </c>
      <c r="F1" s="94" t="s">
        <v>77</v>
      </c>
      <c r="G1" s="94" t="s">
        <v>120</v>
      </c>
      <c r="H1" s="94" t="s">
        <v>121</v>
      </c>
      <c r="I1" s="94" t="s">
        <v>122</v>
      </c>
    </row>
    <row r="2" spans="1:9" x14ac:dyDescent="0.3">
      <c r="A2" s="52">
        <v>1</v>
      </c>
      <c r="B2" s="53">
        <v>104</v>
      </c>
      <c r="C2" s="54" t="s">
        <v>23</v>
      </c>
      <c r="D2" s="54" t="s">
        <v>27</v>
      </c>
      <c r="E2" s="92">
        <v>795</v>
      </c>
      <c r="F2" s="80">
        <f>E2*1.35</f>
        <v>1073.25</v>
      </c>
      <c r="G2" s="90">
        <v>4195500</v>
      </c>
      <c r="H2" s="91">
        <v>2278336</v>
      </c>
      <c r="I2" s="91">
        <v>1917164</v>
      </c>
    </row>
    <row r="3" spans="1:9" x14ac:dyDescent="0.3">
      <c r="A3" s="52">
        <v>2</v>
      </c>
      <c r="B3" s="53">
        <v>105</v>
      </c>
      <c r="C3" s="54" t="s">
        <v>23</v>
      </c>
      <c r="D3" s="54" t="s">
        <v>27</v>
      </c>
      <c r="E3" s="80">
        <v>1273.48884</v>
      </c>
      <c r="F3" s="80">
        <f t="shared" ref="F3:F44" si="0">E3*1.35</f>
        <v>1719.209934</v>
      </c>
      <c r="G3" s="90">
        <v>3362493</v>
      </c>
      <c r="H3" s="91">
        <v>0</v>
      </c>
      <c r="I3" s="91">
        <v>3362493</v>
      </c>
    </row>
    <row r="4" spans="1:9" x14ac:dyDescent="0.3">
      <c r="A4" s="52">
        <v>3</v>
      </c>
      <c r="B4" s="53">
        <v>106</v>
      </c>
      <c r="C4" s="54" t="s">
        <v>23</v>
      </c>
      <c r="D4" s="54" t="s">
        <v>27</v>
      </c>
      <c r="E4" s="92">
        <v>1391.3546399999998</v>
      </c>
      <c r="F4" s="80">
        <f t="shared" si="0"/>
        <v>1878.3287639999999</v>
      </c>
      <c r="G4" s="90">
        <v>2750000</v>
      </c>
      <c r="H4" s="91">
        <v>403634</v>
      </c>
      <c r="I4" s="91">
        <v>2346366</v>
      </c>
    </row>
    <row r="5" spans="1:9" x14ac:dyDescent="0.3">
      <c r="A5" s="52">
        <v>4</v>
      </c>
      <c r="B5" s="53">
        <v>107</v>
      </c>
      <c r="C5" s="54" t="s">
        <v>23</v>
      </c>
      <c r="D5" s="54" t="s">
        <v>27</v>
      </c>
      <c r="E5" s="92">
        <v>1209.2142857142858</v>
      </c>
      <c r="F5" s="80">
        <f t="shared" si="0"/>
        <v>1632.4392857142859</v>
      </c>
      <c r="G5" s="90">
        <v>3931789</v>
      </c>
      <c r="H5" s="91">
        <v>2562202</v>
      </c>
      <c r="I5" s="91">
        <v>1369587</v>
      </c>
    </row>
    <row r="6" spans="1:9" x14ac:dyDescent="0.3">
      <c r="A6" s="52">
        <v>5</v>
      </c>
      <c r="B6" s="53">
        <v>204</v>
      </c>
      <c r="C6" s="54" t="s">
        <v>23</v>
      </c>
      <c r="D6" s="54" t="s">
        <v>27</v>
      </c>
      <c r="E6" s="92">
        <v>723.98663999999997</v>
      </c>
      <c r="F6" s="80">
        <f t="shared" si="0"/>
        <v>977.38196400000004</v>
      </c>
      <c r="G6" s="90">
        <v>3637200</v>
      </c>
      <c r="H6" s="91">
        <v>1805438</v>
      </c>
      <c r="I6" s="91">
        <v>1831762</v>
      </c>
    </row>
    <row r="7" spans="1:9" x14ac:dyDescent="0.3">
      <c r="A7" s="52">
        <v>6</v>
      </c>
      <c r="B7" s="53">
        <v>205</v>
      </c>
      <c r="C7" s="54" t="s">
        <v>23</v>
      </c>
      <c r="D7" s="54" t="s">
        <v>27</v>
      </c>
      <c r="E7" s="80">
        <v>754.44875999999999</v>
      </c>
      <c r="F7" s="80">
        <f t="shared" si="0"/>
        <v>1018.5058260000001</v>
      </c>
      <c r="G7" s="90">
        <v>2827500</v>
      </c>
      <c r="H7" s="91">
        <v>0</v>
      </c>
      <c r="I7" s="91">
        <v>2827500</v>
      </c>
    </row>
    <row r="8" spans="1:9" x14ac:dyDescent="0.3">
      <c r="A8" s="52">
        <v>7</v>
      </c>
      <c r="B8" s="53">
        <v>206</v>
      </c>
      <c r="C8" s="54" t="s">
        <v>23</v>
      </c>
      <c r="D8" s="54" t="s">
        <v>27</v>
      </c>
      <c r="E8" s="80">
        <v>754.44875999999999</v>
      </c>
      <c r="F8" s="80">
        <f t="shared" si="0"/>
        <v>1018.5058260000001</v>
      </c>
      <c r="G8" s="90">
        <v>3029700</v>
      </c>
      <c r="H8" s="91">
        <v>0</v>
      </c>
      <c r="I8" s="91">
        <v>3029700</v>
      </c>
    </row>
    <row r="9" spans="1:9" x14ac:dyDescent="0.3">
      <c r="A9" s="52">
        <v>8</v>
      </c>
      <c r="B9" s="53">
        <v>208</v>
      </c>
      <c r="C9" s="54" t="s">
        <v>23</v>
      </c>
      <c r="D9" s="54" t="s">
        <v>27</v>
      </c>
      <c r="E9" s="92">
        <v>817.31052</v>
      </c>
      <c r="F9" s="80">
        <f t="shared" si="0"/>
        <v>1103.3692020000001</v>
      </c>
      <c r="G9" s="90">
        <v>3042500</v>
      </c>
      <c r="H9" s="91">
        <v>500000</v>
      </c>
      <c r="I9" s="91">
        <v>2542500</v>
      </c>
    </row>
    <row r="10" spans="1:9" x14ac:dyDescent="0.3">
      <c r="A10" s="52">
        <v>9</v>
      </c>
      <c r="B10" s="53">
        <v>301</v>
      </c>
      <c r="C10" s="54" t="s">
        <v>23</v>
      </c>
      <c r="D10" s="54" t="s">
        <v>27</v>
      </c>
      <c r="E10" s="92">
        <v>845.7274799999999</v>
      </c>
      <c r="F10" s="80">
        <f t="shared" si="0"/>
        <v>1141.732098</v>
      </c>
      <c r="G10" s="90">
        <v>2600000</v>
      </c>
      <c r="H10" s="91">
        <v>669240</v>
      </c>
      <c r="I10" s="91">
        <v>1930760</v>
      </c>
    </row>
    <row r="11" spans="1:9" x14ac:dyDescent="0.3">
      <c r="A11" s="52">
        <v>10</v>
      </c>
      <c r="B11" s="53">
        <v>305</v>
      </c>
      <c r="C11" s="54" t="s">
        <v>23</v>
      </c>
      <c r="D11" s="54" t="s">
        <v>27</v>
      </c>
      <c r="E11" s="80">
        <v>775.76147999999989</v>
      </c>
      <c r="F11" s="80">
        <f t="shared" si="0"/>
        <v>1047.277998</v>
      </c>
      <c r="G11" s="90">
        <v>2819322</v>
      </c>
      <c r="H11" s="91">
        <v>0</v>
      </c>
      <c r="I11" s="91">
        <v>2819322</v>
      </c>
    </row>
    <row r="12" spans="1:9" x14ac:dyDescent="0.3">
      <c r="A12" s="52">
        <v>11</v>
      </c>
      <c r="B12" s="53">
        <v>307</v>
      </c>
      <c r="C12" s="54" t="s">
        <v>23</v>
      </c>
      <c r="D12" s="54" t="s">
        <v>27</v>
      </c>
      <c r="E12" s="80">
        <v>841.20659999999998</v>
      </c>
      <c r="F12" s="80">
        <f t="shared" si="0"/>
        <v>1135.6289100000001</v>
      </c>
      <c r="G12" s="90">
        <v>2866888</v>
      </c>
      <c r="H12" s="91">
        <v>0</v>
      </c>
      <c r="I12" s="91">
        <v>2866888</v>
      </c>
    </row>
    <row r="13" spans="1:9" x14ac:dyDescent="0.3">
      <c r="A13" s="52">
        <v>12</v>
      </c>
      <c r="B13" s="53">
        <v>308</v>
      </c>
      <c r="C13" s="54" t="s">
        <v>23</v>
      </c>
      <c r="D13" s="54" t="s">
        <v>27</v>
      </c>
      <c r="E13" s="92">
        <v>804.93191999999999</v>
      </c>
      <c r="F13" s="80">
        <f t="shared" si="0"/>
        <v>1086.6580920000001</v>
      </c>
      <c r="G13" s="90">
        <v>4068925</v>
      </c>
      <c r="H13" s="91">
        <v>4068925</v>
      </c>
      <c r="I13" s="91">
        <v>0</v>
      </c>
    </row>
    <row r="14" spans="1:9" x14ac:dyDescent="0.3">
      <c r="A14" s="52">
        <v>13</v>
      </c>
      <c r="B14" s="53">
        <v>401</v>
      </c>
      <c r="C14" s="54" t="s">
        <v>23</v>
      </c>
      <c r="D14" s="54" t="s">
        <v>27</v>
      </c>
      <c r="E14" s="80">
        <v>817.31052</v>
      </c>
      <c r="F14" s="80">
        <f t="shared" si="0"/>
        <v>1103.3692020000001</v>
      </c>
      <c r="G14" s="90">
        <v>2933283</v>
      </c>
      <c r="H14" s="91">
        <v>350000</v>
      </c>
      <c r="I14" s="91">
        <v>2583283</v>
      </c>
    </row>
    <row r="15" spans="1:9" x14ac:dyDescent="0.3">
      <c r="A15" s="52">
        <v>14</v>
      </c>
      <c r="B15" s="53">
        <v>404</v>
      </c>
      <c r="C15" s="54" t="s">
        <v>23</v>
      </c>
      <c r="D15" s="54" t="s">
        <v>27</v>
      </c>
      <c r="E15" s="92">
        <v>723.98663999999997</v>
      </c>
      <c r="F15" s="80">
        <f t="shared" si="0"/>
        <v>977.38196400000004</v>
      </c>
      <c r="G15" s="90">
        <v>3683550</v>
      </c>
      <c r="H15" s="91">
        <v>3499372</v>
      </c>
      <c r="I15" s="91">
        <v>184178</v>
      </c>
    </row>
    <row r="16" spans="1:9" x14ac:dyDescent="0.3">
      <c r="A16" s="52">
        <v>15</v>
      </c>
      <c r="B16" s="53">
        <v>405</v>
      </c>
      <c r="C16" s="54" t="s">
        <v>23</v>
      </c>
      <c r="D16" s="54" t="s">
        <v>27</v>
      </c>
      <c r="E16" s="92">
        <v>723.98663999999997</v>
      </c>
      <c r="F16" s="80">
        <f t="shared" si="0"/>
        <v>977.38196400000004</v>
      </c>
      <c r="G16" s="90">
        <v>3615879</v>
      </c>
      <c r="H16" s="91">
        <v>2073498</v>
      </c>
      <c r="I16" s="91">
        <v>1542381</v>
      </c>
    </row>
    <row r="17" spans="1:9" x14ac:dyDescent="0.3">
      <c r="A17" s="52">
        <v>16</v>
      </c>
      <c r="B17" s="53">
        <v>406</v>
      </c>
      <c r="C17" s="54" t="s">
        <v>23</v>
      </c>
      <c r="D17" s="54" t="s">
        <v>27</v>
      </c>
      <c r="E17" s="92">
        <v>761.33771999999999</v>
      </c>
      <c r="F17" s="80">
        <f t="shared" si="0"/>
        <v>1027.805922</v>
      </c>
      <c r="G17" s="90">
        <v>2600000</v>
      </c>
      <c r="H17" s="91">
        <v>2521000</v>
      </c>
      <c r="I17" s="91">
        <v>79000</v>
      </c>
    </row>
    <row r="18" spans="1:9" x14ac:dyDescent="0.3">
      <c r="A18" s="52">
        <v>17</v>
      </c>
      <c r="B18" s="53">
        <v>407</v>
      </c>
      <c r="C18" s="54" t="s">
        <v>23</v>
      </c>
      <c r="D18" s="54" t="s">
        <v>27</v>
      </c>
      <c r="E18" s="92">
        <v>826.89047999999991</v>
      </c>
      <c r="F18" s="80">
        <f t="shared" si="0"/>
        <v>1116.302148</v>
      </c>
      <c r="G18" s="90">
        <v>2800000</v>
      </c>
      <c r="H18" s="91">
        <v>2713000</v>
      </c>
      <c r="I18" s="91">
        <v>87000</v>
      </c>
    </row>
    <row r="19" spans="1:9" x14ac:dyDescent="0.3">
      <c r="A19" s="52">
        <v>18</v>
      </c>
      <c r="B19" s="53">
        <v>408</v>
      </c>
      <c r="C19" s="54" t="s">
        <v>23</v>
      </c>
      <c r="D19" s="54" t="s">
        <v>27</v>
      </c>
      <c r="E19" s="92">
        <v>786.95603999999992</v>
      </c>
      <c r="F19" s="80">
        <f t="shared" si="0"/>
        <v>1062.390654</v>
      </c>
      <c r="G19" s="90">
        <v>3321000</v>
      </c>
      <c r="H19" s="91">
        <v>2822706</v>
      </c>
      <c r="I19" s="91">
        <v>498294</v>
      </c>
    </row>
    <row r="20" spans="1:9" x14ac:dyDescent="0.3">
      <c r="A20" s="52">
        <v>19</v>
      </c>
      <c r="B20" s="53">
        <v>504</v>
      </c>
      <c r="C20" s="54" t="s">
        <v>23</v>
      </c>
      <c r="D20" s="54" t="s">
        <v>27</v>
      </c>
      <c r="E20" s="80">
        <v>775.76147999999989</v>
      </c>
      <c r="F20" s="80">
        <f t="shared" si="0"/>
        <v>1047.277998</v>
      </c>
      <c r="G20" s="90">
        <v>3465488</v>
      </c>
      <c r="H20" s="91">
        <v>0</v>
      </c>
      <c r="I20" s="91">
        <v>3465488</v>
      </c>
    </row>
    <row r="21" spans="1:9" x14ac:dyDescent="0.3">
      <c r="A21" s="52">
        <v>20</v>
      </c>
      <c r="B21" s="53">
        <v>505</v>
      </c>
      <c r="C21" s="54" t="s">
        <v>23</v>
      </c>
      <c r="D21" s="54" t="s">
        <v>27</v>
      </c>
      <c r="E21" s="80">
        <v>775.76147999999989</v>
      </c>
      <c r="F21" s="80">
        <f t="shared" si="0"/>
        <v>1047.277998</v>
      </c>
      <c r="G21" s="90">
        <v>2867500</v>
      </c>
      <c r="H21" s="91">
        <v>0</v>
      </c>
      <c r="I21" s="91">
        <v>2867500</v>
      </c>
    </row>
    <row r="22" spans="1:9" x14ac:dyDescent="0.3">
      <c r="A22" s="52">
        <v>21</v>
      </c>
      <c r="B22" s="53">
        <v>508</v>
      </c>
      <c r="C22" s="54" t="s">
        <v>23</v>
      </c>
      <c r="D22" s="54" t="s">
        <v>27</v>
      </c>
      <c r="E22" s="80">
        <v>841.20659999999998</v>
      </c>
      <c r="F22" s="80">
        <f t="shared" si="0"/>
        <v>1135.6289100000001</v>
      </c>
      <c r="G22" s="90">
        <v>4171425</v>
      </c>
      <c r="H22" s="91">
        <v>0</v>
      </c>
      <c r="I22" s="91">
        <v>4171425</v>
      </c>
    </row>
    <row r="23" spans="1:9" x14ac:dyDescent="0.3">
      <c r="A23" s="52">
        <v>22</v>
      </c>
      <c r="B23" s="53">
        <v>601</v>
      </c>
      <c r="C23" s="54" t="s">
        <v>23</v>
      </c>
      <c r="D23" s="54" t="s">
        <v>27</v>
      </c>
      <c r="E23" s="92">
        <v>826.89047999999991</v>
      </c>
      <c r="F23" s="80">
        <f t="shared" si="0"/>
        <v>1116.302148</v>
      </c>
      <c r="G23" s="90">
        <v>2942000</v>
      </c>
      <c r="H23" s="91">
        <v>1263817</v>
      </c>
      <c r="I23" s="91">
        <v>1678183</v>
      </c>
    </row>
    <row r="24" spans="1:9" x14ac:dyDescent="0.3">
      <c r="A24" s="52">
        <v>23</v>
      </c>
      <c r="B24" s="53">
        <v>604</v>
      </c>
      <c r="C24" s="54" t="s">
        <v>23</v>
      </c>
      <c r="D24" s="54" t="s">
        <v>27</v>
      </c>
      <c r="E24" s="92">
        <v>723.98663999999997</v>
      </c>
      <c r="F24" s="80">
        <f t="shared" si="0"/>
        <v>977.38196400000004</v>
      </c>
      <c r="G24" s="90">
        <v>3638127</v>
      </c>
      <c r="H24" s="91">
        <v>2895383</v>
      </c>
      <c r="I24" s="91">
        <v>742744</v>
      </c>
    </row>
    <row r="25" spans="1:9" x14ac:dyDescent="0.3">
      <c r="A25" s="52">
        <v>24</v>
      </c>
      <c r="B25" s="53">
        <v>605</v>
      </c>
      <c r="C25" s="54" t="s">
        <v>23</v>
      </c>
      <c r="D25" s="54" t="s">
        <v>27</v>
      </c>
      <c r="E25" s="92">
        <v>723.98663999999997</v>
      </c>
      <c r="F25" s="80">
        <f t="shared" si="0"/>
        <v>977.38196400000004</v>
      </c>
      <c r="G25" s="90">
        <v>3801279</v>
      </c>
      <c r="H25" s="91">
        <v>3520875</v>
      </c>
      <c r="I25" s="91">
        <v>280404</v>
      </c>
    </row>
    <row r="26" spans="1:9" x14ac:dyDescent="0.3">
      <c r="A26" s="52">
        <v>25</v>
      </c>
      <c r="B26" s="53">
        <v>606</v>
      </c>
      <c r="C26" s="54" t="s">
        <v>23</v>
      </c>
      <c r="D26" s="54" t="s">
        <v>27</v>
      </c>
      <c r="E26" s="92">
        <v>723.98663999999997</v>
      </c>
      <c r="F26" s="80">
        <f t="shared" si="0"/>
        <v>977.38196400000004</v>
      </c>
      <c r="G26" s="90">
        <v>3544500</v>
      </c>
      <c r="H26" s="91">
        <v>3367275</v>
      </c>
      <c r="I26" s="91">
        <v>177225</v>
      </c>
    </row>
    <row r="27" spans="1:9" x14ac:dyDescent="0.3">
      <c r="A27" s="52">
        <v>26</v>
      </c>
      <c r="B27" s="53">
        <v>608</v>
      </c>
      <c r="C27" s="54" t="s">
        <v>23</v>
      </c>
      <c r="D27" s="54" t="s">
        <v>27</v>
      </c>
      <c r="E27" s="92">
        <v>786.95603999999992</v>
      </c>
      <c r="F27" s="80">
        <f t="shared" si="0"/>
        <v>1062.390654</v>
      </c>
      <c r="G27" s="90">
        <v>3103439</v>
      </c>
      <c r="H27" s="91">
        <v>2637924</v>
      </c>
      <c r="I27" s="91">
        <v>465515</v>
      </c>
    </row>
    <row r="28" spans="1:9" x14ac:dyDescent="0.3">
      <c r="A28" s="52">
        <v>27</v>
      </c>
      <c r="B28" s="53">
        <v>701</v>
      </c>
      <c r="C28" s="54" t="s">
        <v>23</v>
      </c>
      <c r="D28" s="54" t="s">
        <v>27</v>
      </c>
      <c r="E28" s="92">
        <v>804.93191999999999</v>
      </c>
      <c r="F28" s="80">
        <f t="shared" si="0"/>
        <v>1086.6580920000001</v>
      </c>
      <c r="G28" s="90">
        <v>4068925</v>
      </c>
      <c r="H28" s="91">
        <v>3279626</v>
      </c>
      <c r="I28" s="91">
        <v>789299</v>
      </c>
    </row>
    <row r="29" spans="1:9" x14ac:dyDescent="0.3">
      <c r="A29" s="52">
        <v>28</v>
      </c>
      <c r="B29" s="53">
        <v>704</v>
      </c>
      <c r="C29" s="54" t="s">
        <v>23</v>
      </c>
      <c r="D29" s="54" t="s">
        <v>27</v>
      </c>
      <c r="E29" s="92">
        <v>740.99375999999995</v>
      </c>
      <c r="F29" s="80">
        <f t="shared" si="0"/>
        <v>1000.341576</v>
      </c>
      <c r="G29" s="90">
        <v>3604000</v>
      </c>
      <c r="H29" s="91">
        <v>3063400</v>
      </c>
      <c r="I29" s="91">
        <v>540600</v>
      </c>
    </row>
    <row r="30" spans="1:9" x14ac:dyDescent="0.3">
      <c r="A30" s="52">
        <v>29</v>
      </c>
      <c r="B30" s="53">
        <v>705</v>
      </c>
      <c r="C30" s="54" t="s">
        <v>23</v>
      </c>
      <c r="D30" s="54" t="s">
        <v>27</v>
      </c>
      <c r="E30" s="80">
        <v>775.76147999999989</v>
      </c>
      <c r="F30" s="80">
        <f t="shared" si="0"/>
        <v>1047.277998</v>
      </c>
      <c r="G30" s="90">
        <v>2867500</v>
      </c>
      <c r="H30" s="91">
        <v>0</v>
      </c>
      <c r="I30" s="91">
        <v>2867500</v>
      </c>
    </row>
    <row r="31" spans="1:9" x14ac:dyDescent="0.3">
      <c r="A31" s="52">
        <v>30</v>
      </c>
      <c r="B31" s="53">
        <v>707</v>
      </c>
      <c r="C31" s="54" t="s">
        <v>23</v>
      </c>
      <c r="D31" s="54" t="s">
        <v>27</v>
      </c>
      <c r="E31" s="92">
        <v>804.93191999999999</v>
      </c>
      <c r="F31" s="80">
        <f t="shared" si="0"/>
        <v>1086.6580920000001</v>
      </c>
      <c r="G31" s="90">
        <v>4143750</v>
      </c>
      <c r="H31" s="91">
        <v>3108186</v>
      </c>
      <c r="I31" s="91">
        <v>1035564</v>
      </c>
    </row>
    <row r="32" spans="1:9" x14ac:dyDescent="0.3">
      <c r="A32" s="52">
        <v>31</v>
      </c>
      <c r="B32" s="53">
        <v>708</v>
      </c>
      <c r="C32" s="54" t="s">
        <v>23</v>
      </c>
      <c r="D32" s="54" t="s">
        <v>27</v>
      </c>
      <c r="E32" s="92">
        <v>804.93191999999999</v>
      </c>
      <c r="F32" s="80">
        <f t="shared" si="0"/>
        <v>1086.6580920000001</v>
      </c>
      <c r="G32" s="90">
        <v>4171425</v>
      </c>
      <c r="H32" s="91">
        <v>3256404</v>
      </c>
      <c r="I32" s="91">
        <v>915021</v>
      </c>
    </row>
    <row r="33" spans="1:9" x14ac:dyDescent="0.3">
      <c r="A33" s="52">
        <v>32</v>
      </c>
      <c r="B33" s="53">
        <v>801</v>
      </c>
      <c r="C33" s="54" t="s">
        <v>23</v>
      </c>
      <c r="D33" s="54" t="s">
        <v>27</v>
      </c>
      <c r="E33" s="92">
        <v>786.95603999999992</v>
      </c>
      <c r="F33" s="80">
        <f t="shared" si="0"/>
        <v>1062.390654</v>
      </c>
      <c r="G33" s="90">
        <v>3021000</v>
      </c>
      <c r="H33" s="91">
        <v>2899959</v>
      </c>
      <c r="I33" s="91">
        <v>121041</v>
      </c>
    </row>
    <row r="34" spans="1:9" x14ac:dyDescent="0.3">
      <c r="A34" s="52">
        <v>33</v>
      </c>
      <c r="B34" s="53">
        <v>805</v>
      </c>
      <c r="C34" s="54" t="s">
        <v>23</v>
      </c>
      <c r="D34" s="54" t="s">
        <v>27</v>
      </c>
      <c r="E34" s="80">
        <v>754.44875999999999</v>
      </c>
      <c r="F34" s="80">
        <f t="shared" si="0"/>
        <v>1018.5058260000001</v>
      </c>
      <c r="G34" s="90">
        <v>2827500</v>
      </c>
      <c r="H34" s="91">
        <v>500000</v>
      </c>
      <c r="I34" s="91">
        <v>2327500</v>
      </c>
    </row>
    <row r="35" spans="1:9" x14ac:dyDescent="0.3">
      <c r="A35" s="52">
        <v>34</v>
      </c>
      <c r="B35" s="53">
        <v>807</v>
      </c>
      <c r="C35" s="54" t="s">
        <v>23</v>
      </c>
      <c r="D35" s="54" t="s">
        <v>27</v>
      </c>
      <c r="E35" s="80">
        <v>817.31052</v>
      </c>
      <c r="F35" s="80">
        <f t="shared" si="0"/>
        <v>1103.3692020000001</v>
      </c>
      <c r="G35" s="90">
        <v>3042500</v>
      </c>
      <c r="H35" s="91">
        <v>0</v>
      </c>
      <c r="I35" s="91">
        <v>3042500</v>
      </c>
    </row>
    <row r="36" spans="1:9" x14ac:dyDescent="0.3">
      <c r="A36" s="52">
        <v>35</v>
      </c>
      <c r="B36" s="53">
        <v>808</v>
      </c>
      <c r="C36" s="54" t="s">
        <v>23</v>
      </c>
      <c r="D36" s="54" t="s">
        <v>27</v>
      </c>
      <c r="E36" s="80">
        <v>817.31052</v>
      </c>
      <c r="F36" s="80">
        <f t="shared" si="0"/>
        <v>1103.3692020000001</v>
      </c>
      <c r="G36" s="90">
        <v>3042500</v>
      </c>
      <c r="H36" s="91">
        <v>500000</v>
      </c>
      <c r="I36" s="91">
        <v>2542500</v>
      </c>
    </row>
    <row r="37" spans="1:9" x14ac:dyDescent="0.3">
      <c r="A37" s="52">
        <v>36</v>
      </c>
      <c r="B37" s="53">
        <v>901</v>
      </c>
      <c r="C37" s="54" t="s">
        <v>23</v>
      </c>
      <c r="D37" s="54" t="s">
        <v>27</v>
      </c>
      <c r="E37" s="80">
        <v>841.20659999999998</v>
      </c>
      <c r="F37" s="80">
        <f t="shared" si="0"/>
        <v>1135.6289100000001</v>
      </c>
      <c r="G37" s="90">
        <v>3201600</v>
      </c>
      <c r="H37" s="91">
        <v>0</v>
      </c>
      <c r="I37" s="91">
        <v>3201600</v>
      </c>
    </row>
    <row r="38" spans="1:9" x14ac:dyDescent="0.3">
      <c r="A38" s="52">
        <v>37</v>
      </c>
      <c r="B38" s="53">
        <v>1005</v>
      </c>
      <c r="C38" s="54" t="s">
        <v>23</v>
      </c>
      <c r="D38" s="54" t="s">
        <v>27</v>
      </c>
      <c r="E38" s="80">
        <v>754.44875999999999</v>
      </c>
      <c r="F38" s="80">
        <f t="shared" si="0"/>
        <v>1018.5058260000001</v>
      </c>
      <c r="G38" s="90">
        <v>2827500</v>
      </c>
      <c r="H38" s="91">
        <v>0</v>
      </c>
      <c r="I38" s="91">
        <v>2827500</v>
      </c>
    </row>
    <row r="39" spans="1:9" x14ac:dyDescent="0.3">
      <c r="A39" s="52">
        <v>38</v>
      </c>
      <c r="B39" s="53">
        <v>1007</v>
      </c>
      <c r="C39" s="54" t="s">
        <v>23</v>
      </c>
      <c r="D39" s="54" t="s">
        <v>27</v>
      </c>
      <c r="E39" s="80">
        <v>817.31052</v>
      </c>
      <c r="F39" s="80">
        <f t="shared" si="0"/>
        <v>1103.3692020000001</v>
      </c>
      <c r="G39" s="90">
        <v>3042500</v>
      </c>
      <c r="H39" s="91">
        <v>0</v>
      </c>
      <c r="I39" s="91">
        <v>3042500</v>
      </c>
    </row>
    <row r="40" spans="1:9" x14ac:dyDescent="0.3">
      <c r="A40" s="52">
        <v>39</v>
      </c>
      <c r="B40" s="53">
        <v>1008</v>
      </c>
      <c r="C40" s="54" t="s">
        <v>23</v>
      </c>
      <c r="D40" s="54" t="s">
        <v>27</v>
      </c>
      <c r="E40" s="80">
        <v>817.31052</v>
      </c>
      <c r="F40" s="80">
        <f t="shared" si="0"/>
        <v>1103.3692020000001</v>
      </c>
      <c r="G40" s="90">
        <v>3421700</v>
      </c>
      <c r="H40" s="91">
        <v>0</v>
      </c>
      <c r="I40" s="91">
        <v>3421700</v>
      </c>
    </row>
    <row r="41" spans="1:9" x14ac:dyDescent="0.3">
      <c r="A41" s="52">
        <v>40</v>
      </c>
      <c r="B41" s="53">
        <v>1101</v>
      </c>
      <c r="C41" s="54" t="s">
        <v>23</v>
      </c>
      <c r="D41" s="54" t="s">
        <v>27</v>
      </c>
      <c r="E41" s="80">
        <v>841.20659999999998</v>
      </c>
      <c r="F41" s="80">
        <f t="shared" si="0"/>
        <v>1135.6289100000001</v>
      </c>
      <c r="G41" s="90">
        <v>2978492</v>
      </c>
      <c r="H41" s="91">
        <v>100000</v>
      </c>
      <c r="I41" s="91">
        <v>2878492</v>
      </c>
    </row>
    <row r="42" spans="1:9" x14ac:dyDescent="0.3">
      <c r="A42" s="52">
        <v>41</v>
      </c>
      <c r="B42" s="53">
        <v>1108</v>
      </c>
      <c r="C42" s="54" t="s">
        <v>23</v>
      </c>
      <c r="D42" s="54" t="s">
        <v>27</v>
      </c>
      <c r="E42" s="80">
        <v>841.20659999999998</v>
      </c>
      <c r="F42" s="80">
        <f t="shared" si="0"/>
        <v>1135.6289100000001</v>
      </c>
      <c r="G42" s="90">
        <v>3201600</v>
      </c>
      <c r="H42" s="91">
        <v>0</v>
      </c>
      <c r="I42" s="91">
        <v>3201600</v>
      </c>
    </row>
    <row r="43" spans="1:9" x14ac:dyDescent="0.3">
      <c r="A43" s="52">
        <v>42</v>
      </c>
      <c r="B43" s="53">
        <v>1205</v>
      </c>
      <c r="C43" s="54" t="s">
        <v>23</v>
      </c>
      <c r="D43" s="54" t="s">
        <v>27</v>
      </c>
      <c r="E43" s="80">
        <v>754.44875999999999</v>
      </c>
      <c r="F43" s="80">
        <f t="shared" si="0"/>
        <v>1018.5058260000001</v>
      </c>
      <c r="G43" s="90">
        <v>2747631</v>
      </c>
      <c r="H43" s="91">
        <v>0</v>
      </c>
      <c r="I43" s="91">
        <v>2747631</v>
      </c>
    </row>
    <row r="44" spans="1:9" x14ac:dyDescent="0.3">
      <c r="A44" s="52">
        <v>43</v>
      </c>
      <c r="B44" s="53">
        <v>1208</v>
      </c>
      <c r="C44" s="54" t="s">
        <v>23</v>
      </c>
      <c r="D44" s="54" t="s">
        <v>27</v>
      </c>
      <c r="E44" s="80">
        <v>817.31052</v>
      </c>
      <c r="F44" s="80">
        <f t="shared" si="0"/>
        <v>1103.3692020000001</v>
      </c>
      <c r="G44" s="90">
        <v>2955837</v>
      </c>
      <c r="H44" s="91">
        <v>0</v>
      </c>
      <c r="I44" s="91">
        <v>2955837</v>
      </c>
    </row>
    <row r="45" spans="1:9" x14ac:dyDescent="0.3">
      <c r="A45" s="87" t="s">
        <v>71</v>
      </c>
      <c r="B45" s="88"/>
      <c r="C45" s="88"/>
      <c r="D45" s="89"/>
      <c r="E45" s="84">
        <f>SUM(E2:E44)</f>
        <v>35397.909685714272</v>
      </c>
      <c r="F45" s="84">
        <f t="shared" ref="F45:I45" si="1">SUM(F2:F44)</f>
        <v>47787.178075714291</v>
      </c>
      <c r="G45" s="84">
        <f t="shared" si="1"/>
        <v>140785247</v>
      </c>
      <c r="H45" s="84">
        <f t="shared" si="1"/>
        <v>56660200</v>
      </c>
      <c r="I45" s="84">
        <f t="shared" si="1"/>
        <v>84125047</v>
      </c>
    </row>
  </sheetData>
  <mergeCells count="1">
    <mergeCell ref="A45:D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Construction Cost</vt:lpstr>
      <vt:lpstr>Wing A MIS</vt:lpstr>
      <vt:lpstr>Wing B MIS</vt:lpstr>
      <vt:lpstr>Wing C MIS</vt:lpstr>
      <vt:lpstr>Wing D MIS</vt:lpstr>
      <vt:lpstr>WIng A Sold</vt:lpstr>
      <vt:lpstr>Wing B Sold</vt:lpstr>
      <vt:lpstr>WIng C Sold</vt:lpstr>
      <vt:lpstr>Wing A Unsold</vt:lpstr>
      <vt:lpstr>Wing B Unsold</vt:lpstr>
      <vt:lpstr>Wing C Unsold</vt:lpstr>
      <vt:lpstr>Wing D Unsold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2024-05-18T10:52:22Z</dcterms:modified>
</cp:coreProperties>
</file>