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 activeTab="2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E11" i="38"/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B3" s="1"/>
  <c r="J3"/>
  <c r="I3"/>
  <c r="E3"/>
  <c r="A3"/>
  <c r="Q2"/>
  <c r="B2" s="1"/>
  <c r="J2"/>
  <c r="I2"/>
  <c r="E2"/>
  <c r="A2"/>
  <c r="F4" l="1"/>
  <c r="C4"/>
  <c r="F8"/>
  <c r="C8"/>
  <c r="F12"/>
  <c r="C12"/>
  <c r="F3"/>
  <c r="C3"/>
  <c r="F7"/>
  <c r="C7"/>
  <c r="F11"/>
  <c r="C11"/>
  <c r="F15"/>
  <c r="C15"/>
  <c r="F2"/>
  <c r="C2"/>
  <c r="F6"/>
  <c r="C6"/>
  <c r="F10"/>
  <c r="C10"/>
  <c r="F14"/>
  <c r="C14"/>
  <c r="F5"/>
  <c r="C5"/>
  <c r="F9"/>
  <c r="C9"/>
  <c r="F13"/>
  <c r="C13"/>
  <c r="G13" l="1"/>
  <c r="D13"/>
  <c r="H13" s="1"/>
  <c r="D5"/>
  <c r="H5" s="1"/>
  <c r="G5"/>
  <c r="G10"/>
  <c r="D10"/>
  <c r="H10" s="1"/>
  <c r="G2"/>
  <c r="D2"/>
  <c r="H2" s="1"/>
  <c r="D11"/>
  <c r="H11" s="1"/>
  <c r="G11"/>
  <c r="D3"/>
  <c r="H3" s="1"/>
  <c r="G3"/>
  <c r="G8"/>
  <c r="D8"/>
  <c r="H8" s="1"/>
  <c r="D9"/>
  <c r="H9" s="1"/>
  <c r="G9"/>
  <c r="D14"/>
  <c r="H14" s="1"/>
  <c r="G14"/>
  <c r="G6"/>
  <c r="D6"/>
  <c r="H6" s="1"/>
  <c r="G15"/>
  <c r="D15"/>
  <c r="H15" s="1"/>
  <c r="D7"/>
  <c r="H7" s="1"/>
  <c r="G7"/>
  <c r="D12"/>
  <c r="H12" s="1"/>
  <c r="G12"/>
  <c r="G4"/>
  <c r="D4"/>
  <c r="H4" s="1"/>
  <c r="E4" i="38" l="1"/>
  <c r="E5"/>
  <c r="E6"/>
  <c r="E7"/>
  <c r="E8"/>
  <c r="E9"/>
  <c r="E10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F23" s="1"/>
  <c r="C25" l="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<sst xmlns="http://schemas.openxmlformats.org/spreadsheetml/2006/main" count="140" uniqueCount="107">
  <si>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</si>
  <si>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</si>
  <si>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</si>
  <si>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</si>
  <si>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</si>
  <si>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</si>
  <si>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</si>
  <si>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</si>
  <si>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</si>
  <si>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</si>
  <si>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</si>
  <si>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</si>
  <si>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</si>
  <si>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</si>
  <si>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</si>
  <si>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</si>
  <si>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</si>
  <si>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</si>
  <si>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</si>
  <si>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</si>
  <si>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</si>
  <si>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</si>
  <si>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</si>
  <si>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</si>
  <si>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</si>
  <si>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</si>
  <si>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</si>
  <si>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</si>
  <si>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</si>
  <si>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</si>
  <si>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</si>
  <si>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</si>
  <si>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</si>
  <si>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</si>
  <si>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</si>
  <si>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</si>
  <si>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</si>
  <si>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</si>
  <si>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</si>
  <si>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</si>
  <si>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</si>
  <si>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</si>
  <si>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</si>
  <si>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</si>
  <si>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</si>
  <si>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</si>
  <si>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</si>
  <si>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</si>
  <si>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</si>
  <si>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</si>
  <si>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</si>
  <si>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</si>
  <si>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</si>
  <si>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</si>
  <si>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</si>
  <si>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</si>
  <si>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</si>
  <si>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</si>
  <si>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</si>
  <si>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</si>
  <si>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</si>
  <si>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</si>
  <si>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</si>
  <si>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</si>
  <si>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</si>
  <si>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</si>
  <si>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</si>
  <si>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</si>
  <si>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</si>
  <si>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</si>
  <si>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</si>
  <si>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</si>
  <si>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</si>
  <si>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</si>
  <si>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</si>
  <si>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</si>
  <si>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</si>
  <si>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</si>
  <si>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</si>
  <si>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</si>
  <si>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</si>
  <si>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</si>
  <si>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</si>
  <si>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</si>
  <si>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</si>
  <si>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</si>
  <si>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</si>
  <si>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</si>
  <si>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</si>
  <si>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</si>
  <si>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</si>
  <si>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</si>
  <si>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</si>
  <si>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</si>
  <si>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</si>
  <si>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</si>
  <si>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</si>
  <si>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</si>
  <si>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Living</t>
  </si>
  <si>
    <t>Kitchen</t>
  </si>
  <si>
    <t xml:space="preserve">Bed1 </t>
  </si>
  <si>
    <t>Bed2</t>
  </si>
  <si>
    <t>Wc + Bath</t>
  </si>
  <si>
    <t>Passage 1</t>
  </si>
  <si>
    <t>Passage 2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</si>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</sst>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2" fillId="0" borderId="0" xfId="0" applyFont="1" applyFill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</xdr:row>
      <xdr:rowOff>180975</xdr:rowOff>
    </xdr:from>
    <xdr:to>
      <xdr:col>11</xdr:col>
      <xdr:colOff>153643</xdr:colOff>
      <xdr:row>20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71475"/>
          <a:ext cx="5763868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416170</xdr:colOff>
      <xdr:row>4</xdr:row>
      <xdr:rowOff>2931</xdr:rowOff>
    </xdr:from>
    <xdr:to>
      <xdr:col>10</xdr:col>
      <xdr:colOff>46160</xdr:colOff>
      <xdr:row>22</xdr:row>
      <xdr:rowOff>88656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70" y="764931"/>
          <a:ext cx="5711336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38100</xdr:rowOff>
    </xdr:from>
    <xdr:to>
      <xdr:col>9</xdr:col>
      <xdr:colOff>581025</xdr:colOff>
      <xdr:row>19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28600"/>
          <a:ext cx="57245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138545</xdr:colOff>
      <xdr:row>3</xdr:row>
      <xdr:rowOff>138545</xdr:rowOff>
    </xdr:from>
    <xdr:to>
      <xdr:col>21</xdr:col>
      <xdr:colOff>450272</xdr:colOff>
      <xdr:row>43</xdr:row>
      <xdr:rowOff>18040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818" y="710045"/>
          <a:ext cx="11828318" cy="74994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0" sqref="C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38935</v>
      </c>
      <c r="F2" s="49"/>
      <c r="G2" s="121" t="s">
        <v>76</v>
      </c>
      <c r="H2" s="122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36900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36900</v>
      </c>
      <c r="D5" s="34" t="s">
        <v>61</v>
      </c>
      <c r="E5" s="35">
        <f>ROUND(C5/10.764,0)</f>
        <v>3428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12700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24200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>
        <v>0.31</v>
      </c>
      <c r="D8" s="75">
        <f>1-C8</f>
        <v>0.69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16698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29398</v>
      </c>
      <c r="D10" s="34" t="s">
        <v>61</v>
      </c>
      <c r="E10" s="35">
        <f>ROUND(C10/10.764,0)</f>
        <v>2731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2024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1993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31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29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/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584</v>
      </c>
      <c r="E17" s="31">
        <f>C17*E10</f>
        <v>1594904</v>
      </c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/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22" sqref="C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4000</v>
      </c>
      <c r="D3" s="103" t="s">
        <v>106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2000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31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29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46.5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0.46500000000000002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930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1070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2000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3070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105</v>
      </c>
      <c r="B18" s="113"/>
      <c r="C18" s="114">
        <v>584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1792880</v>
      </c>
      <c r="D19" s="98" t="s">
        <v>68</v>
      </c>
      <c r="E19" s="92"/>
      <c r="F19" s="98" t="s">
        <v>68</v>
      </c>
      <c r="G19" s="51"/>
      <c r="H19" s="38"/>
    </row>
    <row r="20" spans="1:8" ht="16.5">
      <c r="A20" s="99"/>
      <c r="B20" s="16"/>
      <c r="C20" s="92">
        <f>C19*85%</f>
        <v>1523948</v>
      </c>
      <c r="D20" s="98" t="s">
        <v>24</v>
      </c>
      <c r="E20" s="93"/>
      <c r="F20" s="98" t="s">
        <v>24</v>
      </c>
      <c r="G20" s="51"/>
    </row>
    <row r="21" spans="1:8" ht="16.5">
      <c r="A21" s="99"/>
      <c r="B21" s="16"/>
      <c r="C21" s="92">
        <f>C19*70%</f>
        <v>1255016</v>
      </c>
      <c r="D21" s="98" t="s">
        <v>25</v>
      </c>
      <c r="E21" s="93"/>
      <c r="F21" s="98" t="s">
        <v>25</v>
      </c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1168000</v>
      </c>
      <c r="D23" s="118">
        <f>D4*D18</f>
        <v>0</v>
      </c>
      <c r="E23" s="16"/>
      <c r="F23" s="112">
        <f>C20*8</f>
        <v>12191584</v>
      </c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3735.1666666666665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5"/>
  <sheetViews>
    <sheetView workbookViewId="0">
      <selection activeCell="E13" sqref="E13"/>
    </sheetView>
  </sheetViews>
  <sheetFormatPr defaultRowHeight="15"/>
  <sheetData>
    <row r="2" spans="2:5" ht="18.75">
      <c r="B2" s="91" t="s">
        <v>97</v>
      </c>
      <c r="C2" s="7"/>
    </row>
    <row r="4" spans="2:5">
      <c r="B4" s="49" t="s">
        <v>98</v>
      </c>
      <c r="C4">
        <v>14.2</v>
      </c>
      <c r="D4">
        <v>9.8000000000000007</v>
      </c>
      <c r="E4">
        <f>D4*C4</f>
        <v>139.16</v>
      </c>
    </row>
    <row r="5" spans="2:5">
      <c r="B5" s="49" t="s">
        <v>100</v>
      </c>
      <c r="C5">
        <v>10.1</v>
      </c>
      <c r="D5">
        <v>9.1999999999999993</v>
      </c>
      <c r="E5" s="49">
        <f t="shared" ref="E5:E6" si="0">D5*C5</f>
        <v>92.919999999999987</v>
      </c>
    </row>
    <row r="6" spans="2:5">
      <c r="B6" s="49" t="s">
        <v>101</v>
      </c>
      <c r="C6">
        <v>7.4</v>
      </c>
      <c r="D6">
        <v>13.1</v>
      </c>
      <c r="E6" s="49">
        <f t="shared" si="0"/>
        <v>96.94</v>
      </c>
    </row>
    <row r="7" spans="2:5">
      <c r="B7" s="49" t="s">
        <v>99</v>
      </c>
      <c r="C7" s="49">
        <v>3.2</v>
      </c>
      <c r="D7" s="49">
        <v>4.3</v>
      </c>
      <c r="E7" s="49">
        <f t="shared" ref="E7" si="1">D7*C7</f>
        <v>13.76</v>
      </c>
    </row>
    <row r="8" spans="2:5">
      <c r="B8" s="49" t="s">
        <v>102</v>
      </c>
      <c r="C8" s="49">
        <v>3.2</v>
      </c>
      <c r="D8" s="49">
        <v>5.0999999999999996</v>
      </c>
      <c r="E8" s="49">
        <f t="shared" ref="E8" si="2">D8*C8</f>
        <v>16.32</v>
      </c>
    </row>
    <row r="9" spans="2:5">
      <c r="B9" s="49" t="s">
        <v>103</v>
      </c>
      <c r="C9" s="49">
        <v>3.1</v>
      </c>
      <c r="D9" s="49">
        <v>3.6</v>
      </c>
      <c r="E9" s="49">
        <f>D9*C9</f>
        <v>11.16</v>
      </c>
    </row>
    <row r="10" spans="2:5">
      <c r="B10" s="49" t="s">
        <v>104</v>
      </c>
      <c r="C10" s="49">
        <v>8.4</v>
      </c>
      <c r="D10" s="49">
        <v>3.6</v>
      </c>
      <c r="E10" s="49">
        <f>D10*C10</f>
        <v>30.240000000000002</v>
      </c>
    </row>
    <row r="11" spans="2:5">
      <c r="E11">
        <f>SUM(E4:E10)</f>
        <v>400.5</v>
      </c>
    </row>
    <row r="12" spans="2:5">
      <c r="B12" s="49"/>
      <c r="E12" s="49"/>
    </row>
    <row r="13" spans="2:5">
      <c r="B13" s="49"/>
      <c r="E13" s="120"/>
    </row>
    <row r="15" spans="2:5">
      <c r="E15" s="12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85" zoomScaleNormal="85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1258.3333333333335</v>
      </c>
      <c r="C2" s="4">
        <f t="shared" ref="C2:C15" si="2">B2*1.2</f>
        <v>1510.0000000000002</v>
      </c>
      <c r="D2" s="4">
        <f t="shared" ref="D2:D15" si="3">C2*1.2</f>
        <v>1812.0000000000002</v>
      </c>
      <c r="E2" s="5">
        <f t="shared" ref="E2:E15" si="4">R2</f>
        <v>7100000</v>
      </c>
      <c r="F2" s="4">
        <f t="shared" ref="F2:F15" si="5">ROUND((E2/B2),0)</f>
        <v>5642</v>
      </c>
      <c r="G2" s="4">
        <f t="shared" ref="G2:G15" si="6">ROUND((E2/C2),0)</f>
        <v>4702</v>
      </c>
      <c r="H2" s="4">
        <f t="shared" ref="H2:H15" si="7">ROUND((E2/D2),0)</f>
        <v>3918</v>
      </c>
      <c r="I2" s="4">
        <f t="shared" ref="I2:I15" si="8">T2</f>
        <v>0</v>
      </c>
      <c r="J2" s="4">
        <f t="shared" ref="J2:J15" si="9">U2</f>
        <v>0</v>
      </c>
      <c r="K2" s="49"/>
      <c r="L2" s="49"/>
      <c r="M2" s="49"/>
      <c r="N2" s="49"/>
      <c r="O2" s="49">
        <v>0</v>
      </c>
      <c r="P2" s="49">
        <v>1510</v>
      </c>
      <c r="Q2" s="49">
        <f t="shared" ref="Q2:Q15" si="10">P2/1.2</f>
        <v>1258.3333333333335</v>
      </c>
      <c r="R2" s="2">
        <v>7100000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840</v>
      </c>
      <c r="C3" s="4">
        <f t="shared" si="2"/>
        <v>1008</v>
      </c>
      <c r="D3" s="4">
        <f t="shared" si="3"/>
        <v>1209.5999999999999</v>
      </c>
      <c r="E3" s="5">
        <f t="shared" si="4"/>
        <v>4000000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f t="shared" ref="P3:P8" si="11">O3/1.2</f>
        <v>0</v>
      </c>
      <c r="Q3" s="49">
        <v>840</v>
      </c>
      <c r="R3" s="2">
        <v>4000000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550</v>
      </c>
      <c r="C4" s="4">
        <f t="shared" si="2"/>
        <v>660</v>
      </c>
      <c r="D4" s="4">
        <f t="shared" si="3"/>
        <v>792</v>
      </c>
      <c r="E4" s="5">
        <f t="shared" si="4"/>
        <v>2700000</v>
      </c>
      <c r="F4" s="4">
        <f t="shared" si="5"/>
        <v>4909</v>
      </c>
      <c r="G4" s="4">
        <f t="shared" si="6"/>
        <v>4091</v>
      </c>
      <c r="H4" s="4">
        <f t="shared" si="7"/>
        <v>3409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f t="shared" si="11"/>
        <v>0</v>
      </c>
      <c r="Q4" s="49">
        <v>550</v>
      </c>
      <c r="R4" s="2">
        <v>2700000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3200000</v>
      </c>
      <c r="F5" s="4">
        <f t="shared" si="5"/>
        <v>4267</v>
      </c>
      <c r="G5" s="4">
        <f t="shared" si="6"/>
        <v>3556</v>
      </c>
      <c r="H5" s="4">
        <f t="shared" si="7"/>
        <v>2963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f t="shared" si="11"/>
        <v>0</v>
      </c>
      <c r="Q5" s="49">
        <v>750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 t="shared" si="11"/>
        <v>0</v>
      </c>
      <c r="Q6" s="49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si="11"/>
        <v>0</v>
      </c>
      <c r="Q7" s="49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 t="shared" si="11"/>
        <v>0</v>
      </c>
      <c r="Q8" s="49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9"/>
      <c r="L10" s="49"/>
      <c r="M10" s="49"/>
      <c r="N10" s="49"/>
      <c r="O10" s="49">
        <v>0</v>
      </c>
      <c r="P10" s="49">
        <f>O10/1.2</f>
        <v>0</v>
      </c>
      <c r="Q10" s="49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9"/>
      <c r="L11" s="49"/>
      <c r="M11" s="49"/>
      <c r="N11" s="49"/>
      <c r="O11" s="49">
        <v>0</v>
      </c>
      <c r="P11" s="49">
        <f t="shared" ref="P11:P13" si="12">O11/1.2</f>
        <v>0</v>
      </c>
      <c r="Q11" s="49">
        <f t="shared" si="10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9"/>
      <c r="L12" s="49"/>
      <c r="M12" s="49"/>
      <c r="N12" s="49"/>
      <c r="O12" s="49">
        <v>0</v>
      </c>
      <c r="P12" s="49">
        <f t="shared" si="12"/>
        <v>0</v>
      </c>
      <c r="Q12" s="49">
        <f t="shared" si="10"/>
        <v>0</v>
      </c>
      <c r="R12" s="2">
        <v>0</v>
      </c>
      <c r="S12" s="2"/>
      <c r="V12" s="46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9"/>
      <c r="L13" s="49"/>
      <c r="M13" s="49"/>
      <c r="N13" s="49"/>
      <c r="O13" s="49">
        <v>0</v>
      </c>
      <c r="P13" s="49">
        <f t="shared" si="12"/>
        <v>0</v>
      </c>
      <c r="Q13" s="49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si="10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10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49">
        <v>0</v>
      </c>
      <c r="P19" s="49">
        <f>O19/1.2</f>
        <v>0</v>
      </c>
      <c r="Q19" s="49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H11" sqref="H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5" zoomScale="130" zoomScaleNormal="130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55" zoomScaleNormal="55" workbookViewId="0">
      <selection activeCell="L12" sqref="L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2024-05-18T09:33:04Z</dcterms:modified>
</cp:coreProperties>
</file>