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04E7F43-54FB-4D6B-9E75-54D036A3000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" i="5" l="1"/>
  <c r="C9" i="5"/>
  <c r="B9" i="5"/>
  <c r="J10" i="5"/>
  <c r="J9" i="5"/>
  <c r="C19" i="5" l="1"/>
  <c r="C12" i="5"/>
  <c r="C13" i="5" s="1"/>
  <c r="C14" i="5" s="1"/>
  <c r="C15" i="5"/>
  <c r="C8" i="5"/>
  <c r="C7" i="5"/>
  <c r="C20" i="5" l="1"/>
  <c r="C25" i="5" s="1"/>
  <c r="I32" i="5"/>
  <c r="G40" i="5"/>
  <c r="M40" i="5"/>
  <c r="G39" i="5"/>
  <c r="I36" i="5"/>
  <c r="J44" i="5"/>
  <c r="K44" i="5" s="1"/>
  <c r="G44" i="5"/>
  <c r="K43" i="5"/>
  <c r="J43" i="5"/>
  <c r="G43" i="5"/>
  <c r="L9" i="5"/>
  <c r="C22" i="5" l="1"/>
  <c r="C21" i="5"/>
  <c r="C23" i="5"/>
  <c r="B19" i="5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<sst xmlns="http://schemas.openxmlformats.org/spreadsheetml/2006/main" count="31" uniqueCount="28">
  <si>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</si>
  <si>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</si>
  <si>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</si>
  <si>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</si>
  <si>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</si>
  <si>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</si>
  <si>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</si>
  <si>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</si>
  <si>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</si>
  <si>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</si>
  <si>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</si>
  <si>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</si>
  <si>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</si>
  <si>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</si>
  <si>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</si>
  <si>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</si>
  <si>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</si>
  <si>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</si>
  <si>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</si>
  <si>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</si>
  <si>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</si>
  <si>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</si>
  <si>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</si>
  <si>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</si>
  <si>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</si>
  <si>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</si>
  <si>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Terrace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</si>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</sst>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33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F22326-0C05-4B92-A76C-E032BE9B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6458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3B4DB-0F44-40F9-8590-C0B79451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672558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591739</xdr:colOff>
      <xdr:row>31</xdr:row>
      <xdr:rowOff>153246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97C79-53AB-4D7F-9C97-50313A34F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16539" cy="6058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439743</xdr:colOff>
      <xdr:row>38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51C09-8E31-4CB7-BA44-79565341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2543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051A3-1AD1-400D-A62F-F91AB157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788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8ADB9-0248-4D95-AE45-2BFB720C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487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8C48A-FE40-467A-9023-66B85D3F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topLeftCell="A7" workbookViewId="0">
      <selection activeCell="L28" sqref="L28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7" t="s">
        <v>27</v>
      </c>
      <c r="B4" s="18">
        <v>1</v>
      </c>
      <c r="C4" s="18">
        <v>2</v>
      </c>
      <c r="D4" s="18"/>
    </row>
    <row r="5" spans="1:12" ht="16.5" x14ac:dyDescent="0.3">
      <c r="A5" s="3" t="s">
        <v>4</v>
      </c>
      <c r="B5" s="3">
        <v>2024</v>
      </c>
      <c r="C5" s="3">
        <v>2024</v>
      </c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2019</v>
      </c>
      <c r="C6" s="3">
        <v>2019</v>
      </c>
      <c r="D6" s="2"/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6.5" x14ac:dyDescent="0.3">
      <c r="A7" s="3" t="s">
        <v>6</v>
      </c>
      <c r="B7" s="3">
        <f>B5-B6</f>
        <v>5</v>
      </c>
      <c r="C7" s="3">
        <f>C5-C6</f>
        <v>5</v>
      </c>
      <c r="D7" s="2"/>
      <c r="I7" s="2"/>
      <c r="J7" s="2"/>
      <c r="K7" s="2"/>
    </row>
    <row r="8" spans="1:12" ht="16.5" x14ac:dyDescent="0.3">
      <c r="A8" s="3"/>
      <c r="B8" s="3">
        <f>B7-60</f>
        <v>-55</v>
      </c>
      <c r="C8" s="3">
        <f>C7-60</f>
        <v>-55</v>
      </c>
      <c r="D8" s="2"/>
      <c r="H8" s="9" t="s">
        <v>27</v>
      </c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400*2500</f>
        <v>1000000</v>
      </c>
      <c r="C9" s="5">
        <f>392*2500</f>
        <v>980000</v>
      </c>
      <c r="D9" s="4"/>
      <c r="H9" s="9">
        <v>2</v>
      </c>
      <c r="I9" s="10">
        <v>327</v>
      </c>
      <c r="J9" s="10">
        <f>I9*1.2</f>
        <v>392.4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>
        <v>1</v>
      </c>
      <c r="I10" s="10">
        <v>333</v>
      </c>
      <c r="J10" s="10">
        <f>I10*1.2</f>
        <v>399.59999999999997</v>
      </c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>
        <f>100-10</f>
        <v>90</v>
      </c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7.5</v>
      </c>
      <c r="C13" s="3">
        <f>C12*C7/60</f>
        <v>7.5</v>
      </c>
      <c r="D13" s="2"/>
    </row>
    <row r="14" spans="1:12" ht="16.5" x14ac:dyDescent="0.3">
      <c r="A14" s="3"/>
      <c r="B14" s="6">
        <f>B13%</f>
        <v>7.4999999999999997E-2</v>
      </c>
      <c r="C14" s="6">
        <f>C13%</f>
        <v>7.4999999999999997E-2</v>
      </c>
      <c r="D14" s="12"/>
    </row>
    <row r="15" spans="1:12" ht="16.5" x14ac:dyDescent="0.3">
      <c r="A15" s="3" t="s">
        <v>11</v>
      </c>
      <c r="B15" s="5">
        <f>ROUND((B9*B14),0)</f>
        <v>75000</v>
      </c>
      <c r="C15" s="5">
        <f>ROUND((C9*C14),0)</f>
        <v>73500</v>
      </c>
      <c r="D15" s="5"/>
    </row>
    <row r="16" spans="1:12" ht="16.5" x14ac:dyDescent="0.3">
      <c r="A16" s="3"/>
      <c r="B16" s="5"/>
      <c r="C16" s="5"/>
      <c r="D16" s="5"/>
      <c r="I16" t="s">
        <v>25</v>
      </c>
      <c r="J16" t="s">
        <v>26</v>
      </c>
    </row>
    <row r="17" spans="1:10" ht="16.5" x14ac:dyDescent="0.3">
      <c r="A17" s="3" t="s">
        <v>2</v>
      </c>
      <c r="B17" s="5">
        <v>333</v>
      </c>
      <c r="C17" s="5">
        <v>327</v>
      </c>
      <c r="D17" s="4"/>
      <c r="H17" s="9" t="s">
        <v>27</v>
      </c>
      <c r="I17" s="10" t="s">
        <v>24</v>
      </c>
    </row>
    <row r="18" spans="1:10" ht="16.5" x14ac:dyDescent="0.3">
      <c r="A18" s="3" t="s">
        <v>22</v>
      </c>
      <c r="B18" s="3">
        <v>12500</v>
      </c>
      <c r="C18" s="3">
        <v>12500</v>
      </c>
      <c r="D18" s="2"/>
      <c r="H18" s="9">
        <v>1</v>
      </c>
      <c r="I18" s="10">
        <v>362</v>
      </c>
    </row>
    <row r="19" spans="1:10" ht="16.5" x14ac:dyDescent="0.3">
      <c r="A19" s="3" t="s">
        <v>12</v>
      </c>
      <c r="B19" s="5">
        <f>B18*B17</f>
        <v>4162500</v>
      </c>
      <c r="C19" s="5">
        <f>C18*C17</f>
        <v>4087500</v>
      </c>
      <c r="D19" s="4"/>
      <c r="H19" s="9">
        <v>2</v>
      </c>
      <c r="I19" s="10">
        <v>380</v>
      </c>
    </row>
    <row r="20" spans="1:10" ht="16.5" x14ac:dyDescent="0.3">
      <c r="A20" s="7" t="s">
        <v>13</v>
      </c>
      <c r="B20" s="8">
        <f>B19-B15</f>
        <v>4087500</v>
      </c>
      <c r="C20" s="8">
        <f>C19-C15</f>
        <v>4014000</v>
      </c>
      <c r="D20" s="13"/>
    </row>
    <row r="21" spans="1:10" ht="16.5" x14ac:dyDescent="0.3">
      <c r="A21" s="7" t="s">
        <v>14</v>
      </c>
      <c r="B21" s="8">
        <f>B20*0.9</f>
        <v>3678750</v>
      </c>
      <c r="C21" s="8">
        <f>C20*0.9</f>
        <v>3612600</v>
      </c>
      <c r="D21" s="13"/>
    </row>
    <row r="22" spans="1:10" ht="16.5" x14ac:dyDescent="0.3">
      <c r="A22" s="7" t="s">
        <v>15</v>
      </c>
      <c r="B22" s="8">
        <f>B20*0.8</f>
        <v>3270000</v>
      </c>
      <c r="C22" s="8">
        <f>C20*0.8</f>
        <v>3211200</v>
      </c>
      <c r="D22" s="13"/>
    </row>
    <row r="23" spans="1:10" ht="16.5" x14ac:dyDescent="0.3">
      <c r="A23" s="7" t="s">
        <v>16</v>
      </c>
      <c r="B23" s="8">
        <f>B20*0.025/12</f>
        <v>8515.625</v>
      </c>
      <c r="C23" s="8">
        <f>C20*0.025/12</f>
        <v>8362.5</v>
      </c>
      <c r="D23" s="13"/>
    </row>
    <row r="25" spans="1:10" x14ac:dyDescent="0.25">
      <c r="B25" s="1">
        <f>B20/333</f>
        <v>12274.774774774774</v>
      </c>
      <c r="C25" s="1">
        <f>C20/327</f>
        <v>12275.229357798165</v>
      </c>
      <c r="J25" s="14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19">
        <v>560</v>
      </c>
      <c r="E32" s="20">
        <v>485</v>
      </c>
      <c r="F32" s="19">
        <v>6400000</v>
      </c>
      <c r="G32" s="19">
        <f t="shared" ref="G32:G37" si="0">F32/E32</f>
        <v>13195.876288659794</v>
      </c>
      <c r="H32" s="19">
        <f t="shared" ref="H32:H37" si="1">F32/D32</f>
        <v>11428.571428571429</v>
      </c>
      <c r="I32" s="2">
        <f>D32/E32</f>
        <v>1.1546391752577319</v>
      </c>
    </row>
    <row r="33" spans="4:13" x14ac:dyDescent="0.25">
      <c r="D33" s="2"/>
      <c r="E33" s="20">
        <v>580</v>
      </c>
      <c r="F33" s="19">
        <v>7000000</v>
      </c>
      <c r="G33" s="19">
        <f t="shared" si="0"/>
        <v>12068.965517241379</v>
      </c>
      <c r="H33" s="2">
        <f>G33/1.2</f>
        <v>10057.471264367816</v>
      </c>
      <c r="I33" s="2"/>
    </row>
    <row r="34" spans="4:13" x14ac:dyDescent="0.25">
      <c r="D34" s="2"/>
      <c r="E34" s="20">
        <v>460</v>
      </c>
      <c r="F34" s="21">
        <v>5500000</v>
      </c>
      <c r="G34" s="19">
        <f t="shared" si="0"/>
        <v>11956.521739130434</v>
      </c>
      <c r="H34" s="2" t="e">
        <f t="shared" si="1"/>
        <v>#DIV/0!</v>
      </c>
      <c r="I34" s="2">
        <f>D34/E34</f>
        <v>0</v>
      </c>
    </row>
    <row r="35" spans="4:13" x14ac:dyDescent="0.25">
      <c r="D35" s="2"/>
      <c r="E35" s="15">
        <v>339</v>
      </c>
      <c r="F35" s="4">
        <v>3450000</v>
      </c>
      <c r="G35" s="2">
        <f t="shared" si="0"/>
        <v>10176.991150442478</v>
      </c>
      <c r="H35" s="2" t="e">
        <f t="shared" si="1"/>
        <v>#DIV/0!</v>
      </c>
      <c r="I35" s="2">
        <f>D35/E35</f>
        <v>0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E39">
        <f>52.5*10.764</f>
        <v>565.11</v>
      </c>
      <c r="F39">
        <v>3685763</v>
      </c>
      <c r="G39" s="2">
        <f>F39/E39</f>
        <v>6522.204526552352</v>
      </c>
      <c r="H39">
        <v>455000</v>
      </c>
      <c r="I39">
        <v>30000</v>
      </c>
      <c r="J39" s="2">
        <f t="shared" ref="J39:J44" si="2">I39+H39+F39</f>
        <v>4170763</v>
      </c>
      <c r="K39" s="2">
        <f>J39/E39</f>
        <v>7380.4445152271237</v>
      </c>
      <c r="L39" s="4">
        <f>J39/719</f>
        <v>5800.7830319888735</v>
      </c>
      <c r="M39" s="2"/>
    </row>
    <row r="40" spans="4:13" x14ac:dyDescent="0.25">
      <c r="E40">
        <v>339</v>
      </c>
      <c r="F40">
        <v>3450000</v>
      </c>
      <c r="G40" s="2">
        <f>F40/E40</f>
        <v>10176.991150442478</v>
      </c>
      <c r="H40">
        <v>948000</v>
      </c>
      <c r="I40">
        <v>30000</v>
      </c>
      <c r="J40" s="2">
        <f t="shared" si="2"/>
        <v>4428000</v>
      </c>
      <c r="K40" s="2">
        <f t="shared" ref="K40:K44" si="3">J40/E40</f>
        <v>13061.946902654867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>
        <v>327</v>
      </c>
      <c r="F41" s="2">
        <v>2420100</v>
      </c>
      <c r="G41" s="2">
        <f t="shared" ref="G41:G44" si="4">F41/E41</f>
        <v>7400.9174311926608</v>
      </c>
      <c r="H41" s="2">
        <v>169500</v>
      </c>
      <c r="I41" s="2">
        <v>30000</v>
      </c>
      <c r="J41" s="2">
        <f t="shared" si="2"/>
        <v>2619600</v>
      </c>
      <c r="K41" s="2">
        <f t="shared" si="3"/>
        <v>8011.0091743119265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16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2024-05-27T06:51:34Z</dcterms:modified>
</cp:coreProperties>
</file>