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y 2024\SNEHA RAJESH RUPANI  - Cosmos\"/>
    </mc:Choice>
  </mc:AlternateContent>
  <xr:revisionPtr revIDLastSave="0" documentId="13_ncr:1_{71058A8D-F2CA-40A1-82F6-0824AC13C41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3" i="4" l="1"/>
  <c r="F43" i="4"/>
  <c r="F42" i="4" l="1"/>
  <c r="V47" i="4" l="1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<sst xmlns="http://schemas.openxmlformats.org/spreadsheetml/2006/main" count="46" uniqueCount="40">
  <si>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</si>
  <si>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</si>
  <si>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</si>
  <si>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</si>
  <si>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</si>
  <si>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</si>
  <si>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</si>
  <si>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</si>
  <si>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</si>
  <si>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</si>
  <si>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</si>
  <si>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</si>
  <si>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</si>
  <si>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</si>
  <si>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</si>
  <si>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</si>
  <si>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</si>
  <si>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</si>
  <si>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</si>
  <si>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</si>
  <si>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</si>
  <si>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</si>
  <si>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</si>
  <si>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</si>
  <si>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</si>
  <si>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</si>
  <si>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</si>
  <si>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</si>
  <si>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</si>
  <si>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</si>
  <si>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</si>
  <si>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</si>
  <si>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</si>
  <si>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</si>
  <si>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</si>
  <si>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</si>
  <si>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</si>
  <si>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Naupada ) -  MRS. SNEHA RAJESH RUPANI &amp; MRS. HEENA VINOD RUPANI</t>
  </si>
  <si>
    <t>CA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</si>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</sst>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28" zoomScaleNormal="100" workbookViewId="0">
      <selection activeCell="W51" sqref="W5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304.16666666666669</v>
      </c>
      <c r="C16" s="4">
        <f>B16*1.2</f>
        <v>365</v>
      </c>
      <c r="D16" s="4">
        <f t="shared" ref="D16:D32" si="34">C16*1.2</f>
        <v>438</v>
      </c>
      <c r="E16" s="5">
        <f t="shared" ref="E16:E32" si="35">R16</f>
        <v>6200000</v>
      </c>
      <c r="F16" s="9">
        <f t="shared" ref="F16:F32" si="36">ROUND((E16/B16),0)</f>
        <v>20384</v>
      </c>
      <c r="G16" s="9">
        <f t="shared" ref="G16:G32" si="37">ROUND((E16/C16),0)</f>
        <v>16986</v>
      </c>
      <c r="H16" s="9">
        <f t="shared" ref="H16:H32" si="38">ROUND((E16/D16),0)</f>
        <v>14155</v>
      </c>
      <c r="I16" s="4" t="e">
        <f>#REF!</f>
        <v>#REF!</v>
      </c>
      <c r="J16" s="4">
        <f t="shared" ref="J16:J32" si="39">S16</f>
        <v>0</v>
      </c>
      <c r="O16">
        <v>0</v>
      </c>
      <c r="P16">
        <v>365</v>
      </c>
      <c r="Q16">
        <f t="shared" ref="P16:Q32" si="40">P16/1.2</f>
        <v>304.16666666666669</v>
      </c>
      <c r="R16" s="2">
        <v>6200000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E40" t="s">
        <v>38</v>
      </c>
      <c r="F40" s="7">
        <v>293</v>
      </c>
      <c r="G40" t="s">
        <v>39</v>
      </c>
      <c r="S40" s="10"/>
      <c r="T40" s="10"/>
      <c r="U40" s="34" t="s">
        <v>22</v>
      </c>
      <c r="V40" s="35">
        <v>0</v>
      </c>
      <c r="W40" s="33" t="s">
        <v>23</v>
      </c>
      <c r="X40" s="18"/>
      <c r="Y40" s="7"/>
    </row>
    <row r="41" spans="1:25" ht="16.5" x14ac:dyDescent="0.3">
      <c r="F41" s="7">
        <v>293</v>
      </c>
      <c r="G41" s="6"/>
      <c r="H41" s="6"/>
      <c r="S41" s="10"/>
      <c r="T41" s="10"/>
      <c r="U41" s="36" t="s">
        <v>24</v>
      </c>
      <c r="V41" s="35">
        <f>V39-V40</f>
        <v>2024</v>
      </c>
      <c r="W41" s="33"/>
      <c r="X41" s="18"/>
      <c r="Y41" s="7"/>
    </row>
    <row r="42" spans="1:25" ht="16.5" x14ac:dyDescent="0.3">
      <c r="F42" s="7">
        <f>SUM(F40:F41)</f>
        <v>586</v>
      </c>
      <c r="S42" s="10"/>
      <c r="T42" s="10"/>
      <c r="U42" s="37"/>
      <c r="V42" s="35">
        <v>1994</v>
      </c>
      <c r="W42" s="33"/>
      <c r="X42" s="26"/>
      <c r="Y42" s="7"/>
    </row>
    <row r="43" spans="1:25" ht="16.5" x14ac:dyDescent="0.3">
      <c r="F43" s="7">
        <f>F42*1.2</f>
        <v>703.19999999999993</v>
      </c>
      <c r="S43" s="10"/>
      <c r="T43" s="10"/>
      <c r="U43" s="37" t="s">
        <v>25</v>
      </c>
      <c r="V43" s="38">
        <f>703*2200</f>
        <v>1546600</v>
      </c>
      <c r="W43" s="33"/>
      <c r="X43" s="26"/>
      <c r="Y43" s="7"/>
    </row>
    <row r="44" spans="1:25" ht="16.5" x14ac:dyDescent="0.3">
      <c r="S44" s="10"/>
      <c r="T44" s="10"/>
      <c r="U44" s="37" t="s">
        <v>26</v>
      </c>
      <c r="V44" s="35"/>
      <c r="W44" s="33"/>
      <c r="X44" s="26"/>
      <c r="Y44" s="7"/>
    </row>
    <row r="45" spans="1:25" ht="39" customHeight="1" x14ac:dyDescent="0.3">
      <c r="P45" s="48" t="s">
        <v>37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27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28</v>
      </c>
      <c r="V47" s="35">
        <f>V46*30/60</f>
        <v>45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0.45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29</v>
      </c>
      <c r="V49" s="41">
        <f>ROUND((V43*V48),0)</f>
        <v>695970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38</v>
      </c>
      <c r="V50" s="41">
        <v>586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0</v>
      </c>
      <c r="W51" s="33"/>
      <c r="X51" s="18"/>
      <c r="Y51" s="7"/>
    </row>
    <row r="52" spans="15:25" ht="16.5" x14ac:dyDescent="0.3">
      <c r="S52" s="10"/>
      <c r="T52" s="10"/>
      <c r="U52" s="37" t="s">
        <v>30</v>
      </c>
      <c r="V52" s="38">
        <f>V51*V50</f>
        <v>0</v>
      </c>
      <c r="W52" s="33"/>
      <c r="X52" s="26"/>
      <c r="Y52" s="7"/>
    </row>
    <row r="53" spans="15:25" ht="16.5" x14ac:dyDescent="0.3">
      <c r="S53" s="10"/>
      <c r="T53" s="10"/>
      <c r="U53" s="42" t="s">
        <v>31</v>
      </c>
      <c r="V53" s="43">
        <f>V52-V49</f>
        <v>-695970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32</v>
      </c>
      <c r="V54" s="43">
        <f>V53*0.9</f>
        <v>-626373</v>
      </c>
      <c r="W54" s="33"/>
      <c r="X54" s="28"/>
      <c r="Y54" s="7"/>
    </row>
    <row r="55" spans="15:25" ht="16.5" x14ac:dyDescent="0.3">
      <c r="S55" s="11"/>
      <c r="T55" s="10"/>
      <c r="U55" s="42" t="s">
        <v>33</v>
      </c>
      <c r="V55" s="45">
        <f>V53*0.8</f>
        <v>-556776</v>
      </c>
      <c r="W55" s="33"/>
      <c r="X55" s="29"/>
      <c r="Y55" s="7"/>
    </row>
    <row r="56" spans="15:25" ht="16.5" x14ac:dyDescent="0.3">
      <c r="S56" s="10"/>
      <c r="T56" s="10"/>
      <c r="U56" s="42" t="s">
        <v>34</v>
      </c>
      <c r="V56" s="46">
        <f>V53*0.025/12</f>
        <v>-1449.9375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2024-05-24T11:37:07Z</dcterms:modified>
</cp:coreProperties>
</file>