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unil Pandurang Ghanekar\"/>
    </mc:Choice>
  </mc:AlternateContent>
  <xr:revisionPtr revIDLastSave="0" documentId="13_ncr:1_{54358AD4-54D4-4618-82DF-77D6AE89FF1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P3" i="4" l="1"/>
  <c r="U3" i="4"/>
  <c r="S3" i="4"/>
  <c r="I27" i="4"/>
  <c r="I25" i="4"/>
  <c r="H37" i="4"/>
  <c r="H36" i="4"/>
  <c r="J33" i="4"/>
  <c r="J34" i="4"/>
  <c r="J24" i="4" l="1"/>
  <c r="J23" i="4"/>
  <c r="J22" i="4"/>
  <c r="Q12" i="4" l="1"/>
  <c r="P12" i="4"/>
  <c r="P11" i="4"/>
  <c r="Q11" i="4" s="1"/>
  <c r="Q10" i="4"/>
  <c r="P10" i="4"/>
  <c r="P9" i="4"/>
  <c r="Q9" i="4" s="1"/>
  <c r="Q8" i="4"/>
  <c r="P8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<sst xmlns="http://schemas.openxmlformats.org/spreadsheetml/2006/main" count="33" uniqueCount="27">
  <si>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</si>
  <si>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</si>
  <si>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</si>
  <si>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</si>
  <si>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</si>
  <si>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</si>
  <si>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</si>
  <si>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</si>
  <si>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</si>
  <si>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</si>
  <si>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</si>
  <si>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</si>
  <si>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</si>
  <si>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</si>
  <si>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</si>
  <si>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Flat No. 404, 4th Floor, Vista Arcade, Plot No. 31, Sector 22, Village - Kamothe, Panvel, Taluka - Panvel,</t>
  </si>
  <si>
    <t>ca</t>
  </si>
  <si>
    <t>attached terr</t>
  </si>
  <si>
    <t>sa</t>
  </si>
  <si>
    <t>rate on sa</t>
  </si>
  <si>
    <t>rate on ca</t>
  </si>
  <si>
    <t>ref. report - 2017</t>
  </si>
  <si>
    <t>LS - 77 lakhs</t>
  </si>
  <si>
    <t>total ca</t>
  </si>
  <si>
    <t xml:space="preserve"> </t>
  </si>
  <si>
    <t>15.11.22</t>
  </si>
  <si>
    <t>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</si>
</sst>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87013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02265-9758-466E-B7A3-219F8D23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31013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16963-3AC7-4CD3-ABB1-9242E6FD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49078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B4095-7719-4C82-8044-E3E77AB31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412278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144256</xdr:colOff>
      <xdr:row>44</xdr:row>
      <xdr:rowOff>163044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C6397B-538E-4D0B-98F2-1DC28853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97856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229908</xdr:colOff>
      <xdr:row>49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50B10-0291-4EF2-A553-72ADCA5D6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73908" cy="8059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39382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3BC29-EC88-40E8-B8EA-302AE0204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83382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P8" sqref="P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550</v>
      </c>
      <c r="C2" s="4">
        <f>B2*1.2</f>
        <v>660</v>
      </c>
      <c r="D2" s="4">
        <f t="shared" ref="D2:D13" si="2">C2*1.2</f>
        <v>792</v>
      </c>
      <c r="E2" s="5">
        <f t="shared" ref="E2:E13" si="3">R2</f>
        <v>7000000</v>
      </c>
      <c r="F2" s="15">
        <f t="shared" ref="F2:F13" si="4">ROUND((E2/B2),0)</f>
        <v>12727</v>
      </c>
      <c r="G2" s="10">
        <f t="shared" ref="G2:G13" si="5">ROUND((E2/C2),0)</f>
        <v>10606</v>
      </c>
      <c r="H2" s="10">
        <f t="shared" ref="H2:H13" si="6">ROUND((E2/D2),0)</f>
        <v>8838</v>
      </c>
      <c r="I2" s="4" t="e">
        <f>#REF!</f>
        <v>#REF!</v>
      </c>
      <c r="J2" s="4">
        <f t="shared" ref="J2:J13" si="7">S2</f>
        <v>0</v>
      </c>
      <c r="O2">
        <v>0</v>
      </c>
      <c r="P2">
        <v>660</v>
      </c>
      <c r="Q2">
        <f t="shared" ref="Q2:Q12" si="8">P2/1.2</f>
        <v>550</v>
      </c>
      <c r="R2" s="2">
        <v>7000000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692.43735600000002</v>
      </c>
      <c r="C3" s="4">
        <f t="shared" ref="C3:C15" si="9">B3*1.2</f>
        <v>830.92482719999998</v>
      </c>
      <c r="D3" s="4">
        <f t="shared" si="2"/>
        <v>997.10979263999991</v>
      </c>
      <c r="E3" s="5">
        <f t="shared" si="3"/>
        <v>7500000</v>
      </c>
      <c r="F3" s="15">
        <f t="shared" si="4"/>
        <v>10831</v>
      </c>
      <c r="G3" s="10">
        <f t="shared" si="5"/>
        <v>9026</v>
      </c>
      <c r="H3" s="10">
        <f t="shared" si="6"/>
        <v>7522</v>
      </c>
      <c r="I3" s="4" t="e">
        <f>#REF!</f>
        <v>#REF!</v>
      </c>
      <c r="J3" s="4">
        <f t="shared" si="7"/>
        <v>3.9388000000000001</v>
      </c>
      <c r="O3">
        <v>0</v>
      </c>
      <c r="P3">
        <f>U3*10.764</f>
        <v>830.92482719999998</v>
      </c>
      <c r="Q3">
        <f t="shared" si="8"/>
        <v>692.43735600000002</v>
      </c>
      <c r="R3" s="2">
        <v>7500000</v>
      </c>
      <c r="S3" s="8">
        <f>9.847*40%</f>
        <v>3.9388000000000001</v>
      </c>
      <c r="T3" s="8">
        <v>73.256</v>
      </c>
      <c r="U3">
        <f>T3+S3</f>
        <v>77.194800000000001</v>
      </c>
      <c r="V3" t="s">
        <v>25</v>
      </c>
    </row>
    <row r="4" spans="1:22" x14ac:dyDescent="0.25">
      <c r="A4" s="4">
        <f t="shared" si="0"/>
        <v>0</v>
      </c>
      <c r="B4" s="4">
        <f t="shared" si="1"/>
        <v>427</v>
      </c>
      <c r="C4" s="4">
        <f t="shared" si="9"/>
        <v>512.4</v>
      </c>
      <c r="D4" s="4">
        <f t="shared" si="2"/>
        <v>614.88</v>
      </c>
      <c r="E4" s="5">
        <f t="shared" si="3"/>
        <v>6500000</v>
      </c>
      <c r="F4" s="10">
        <f t="shared" si="4"/>
        <v>15222</v>
      </c>
      <c r="G4" s="10">
        <f t="shared" si="5"/>
        <v>12685</v>
      </c>
      <c r="H4" s="10">
        <f t="shared" si="6"/>
        <v>10571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427</v>
      </c>
      <c r="R4" s="2">
        <v>6500000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550</v>
      </c>
      <c r="C5" s="4">
        <f t="shared" si="9"/>
        <v>660</v>
      </c>
      <c r="D5" s="4">
        <f t="shared" si="2"/>
        <v>792</v>
      </c>
      <c r="E5" s="5">
        <f t="shared" si="3"/>
        <v>6500000</v>
      </c>
      <c r="F5" s="15">
        <f t="shared" si="4"/>
        <v>11818</v>
      </c>
      <c r="G5" s="15">
        <f t="shared" si="5"/>
        <v>9848</v>
      </c>
      <c r="H5" s="10">
        <f t="shared" si="6"/>
        <v>8207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550</v>
      </c>
      <c r="R5" s="2">
        <v>6500000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5">
        <f t="shared" si="3"/>
        <v>8000000</v>
      </c>
      <c r="F6" s="15">
        <f t="shared" si="4"/>
        <v>11429</v>
      </c>
      <c r="G6" s="15">
        <f t="shared" si="5"/>
        <v>9524</v>
      </c>
      <c r="H6" s="10">
        <f t="shared" si="6"/>
        <v>7937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700</v>
      </c>
      <c r="R6" s="2">
        <v>8000000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615</v>
      </c>
      <c r="C7" s="4">
        <f t="shared" si="9"/>
        <v>738</v>
      </c>
      <c r="D7" s="4">
        <f t="shared" si="2"/>
        <v>885.6</v>
      </c>
      <c r="E7" s="5">
        <f t="shared" si="3"/>
        <v>8100000</v>
      </c>
      <c r="F7" s="10">
        <f t="shared" si="4"/>
        <v>13171</v>
      </c>
      <c r="G7" s="10">
        <f t="shared" si="5"/>
        <v>10976</v>
      </c>
      <c r="H7" s="10">
        <f t="shared" si="6"/>
        <v>9146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615</v>
      </c>
      <c r="R7" s="2">
        <v>8100000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9" spans="7:24" x14ac:dyDescent="0.25">
      <c r="H19" t="s">
        <v>15</v>
      </c>
    </row>
    <row r="22" spans="7:24" x14ac:dyDescent="0.25">
      <c r="G22" s="6"/>
      <c r="H22" s="6" t="s">
        <v>16</v>
      </c>
      <c r="I22">
        <v>542</v>
      </c>
      <c r="J22">
        <f>50.373*10.764</f>
        <v>542.21497199999999</v>
      </c>
    </row>
    <row r="23" spans="7:24" x14ac:dyDescent="0.25">
      <c r="H23" t="s">
        <v>13</v>
      </c>
      <c r="I23">
        <v>796</v>
      </c>
      <c r="J23">
        <f>73.944*10.764</f>
        <v>795.93321600000002</v>
      </c>
    </row>
    <row r="24" spans="7:24" x14ac:dyDescent="0.25">
      <c r="H24" t="s">
        <v>17</v>
      </c>
      <c r="I24">
        <v>94</v>
      </c>
      <c r="J24">
        <f>8.7*10.764</f>
        <v>93.646799999999985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23</v>
      </c>
      <c r="I25">
        <f>I24+I22</f>
        <v>636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I26">
        <v>12000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14</v>
      </c>
      <c r="I27">
        <f>I26*I25</f>
        <v>7632000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26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21</v>
      </c>
      <c r="H31" t="s">
        <v>24</v>
      </c>
      <c r="J31" t="s">
        <v>22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16</v>
      </c>
      <c r="H32">
        <v>648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 t="s">
        <v>13</v>
      </c>
      <c r="H33">
        <v>777.6</v>
      </c>
      <c r="J33">
        <f>H33/H32</f>
        <v>1.2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G34" t="s">
        <v>18</v>
      </c>
      <c r="H34">
        <v>1011</v>
      </c>
      <c r="J34">
        <f>H34/H33</f>
        <v>1.3001543209876543</v>
      </c>
      <c r="Q34" s="11"/>
      <c r="R34" s="11"/>
    </row>
    <row r="35" spans="7:24" x14ac:dyDescent="0.25">
      <c r="G35" t="s">
        <v>19</v>
      </c>
      <c r="H35">
        <v>6800</v>
      </c>
      <c r="Q35" s="11"/>
      <c r="R35" s="11"/>
      <c r="T35" s="6"/>
    </row>
    <row r="36" spans="7:24" x14ac:dyDescent="0.25">
      <c r="H36">
        <f>H35*H34</f>
        <v>6874800</v>
      </c>
      <c r="P36" s="11"/>
      <c r="Q36" s="11"/>
      <c r="R36" s="11"/>
      <c r="S36" s="6"/>
    </row>
    <row r="37" spans="7:24" x14ac:dyDescent="0.25">
      <c r="G37" t="s">
        <v>20</v>
      </c>
      <c r="H37">
        <f>H36/H32</f>
        <v>10609.259259259259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2024-06-06T12:25:02Z</dcterms:modified>
</cp:coreProperties>
</file>