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Dhanraj Dattatray Alange\"/>
    </mc:Choice>
  </mc:AlternateContent>
  <xr:revisionPtr revIDLastSave="0" documentId="13_ncr:1_{88133174-9A2A-4838-BEAB-F2152BC5070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1" i="4" l="1"/>
  <c r="P7" i="4"/>
  <c r="Q7" i="4" s="1"/>
  <c r="V8" i="4"/>
  <c r="U8" i="4"/>
  <c r="O23" i="4" l="1"/>
  <c r="Q8" i="4" l="1"/>
  <c r="S8" i="4"/>
  <c r="N25" i="4"/>
  <c r="N26" i="4" s="1"/>
  <c r="N23" i="4"/>
  <c r="H22" i="4"/>
  <c r="Q12" i="4" l="1"/>
  <c r="P12" i="4"/>
  <c r="P10" i="4"/>
  <c r="Q9" i="4"/>
  <c r="P8" i="4"/>
  <c r="Q6" i="4"/>
  <c r="Q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<sst xmlns="http://schemas.openxmlformats.org/spreadsheetml/2006/main" count="28" uniqueCount="25">
  <si>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</si>
  <si>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</si>
  <si>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</si>
  <si>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</si>
  <si>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</si>
  <si>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</si>
  <si>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</si>
  <si>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</si>
  <si>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</si>
  <si>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</si>
  <si>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</si>
  <si>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</si>
  <si>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</si>
  <si>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301, 3rd Floor, Wing - D, Vastu Sanklap, Plot No. 10, Village - Kamothe, </t>
  </si>
  <si>
    <t>oc - 2006</t>
  </si>
  <si>
    <t>open terr</t>
  </si>
  <si>
    <t>previous report  - 2015</t>
  </si>
  <si>
    <t>ls - 34.80 lakhs</t>
  </si>
  <si>
    <t>mca</t>
  </si>
  <si>
    <t>terrace</t>
  </si>
  <si>
    <t>23.03.24</t>
  </si>
  <si>
    <t xml:space="preserve">final valuation </t>
  </si>
  <si>
    <t>aca</t>
  </si>
  <si>
    <t>asbua</t>
  </si>
  <si>
    <t>14.03.24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</si>
</sst>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679383</xdr:colOff>
      <xdr:row>26</xdr:row>
      <xdr:rowOff>47625</xdr:rowOff>
    </xdr:from>
    <xdr:to>
      <xdr:col>20</xdr:col>
      <xdr:colOff>172190</xdr:colOff>
      <xdr:row>50</xdr:row>
      <xdr:rowOff>39049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A42FE3-ABE2-49DF-ACC7-5F0D3DC32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89833" y="5572125"/>
          <a:ext cx="3559982" cy="4563424"/>
        </a:xfrm>
        <a:prstGeom prst="rect">
          <a:avLst/>
        </a:prstGeom>
      </xdr:spPr>
    </xdr:pic>
    <xdr:clientData/>
  </xdr:twoCellAnchor>
  <xdr:twoCellAnchor editAs="oneCell">
    <xdr:from>
      <xdr:col>20</xdr:col>
      <xdr:colOff>257175</xdr:colOff>
      <xdr:row>25</xdr:row>
      <xdr:rowOff>121592</xdr:rowOff>
    </xdr:from>
    <xdr:to>
      <xdr:col>31</xdr:col>
      <xdr:colOff>582159</xdr:colOff>
      <xdr:row>59</xdr:row>
      <xdr:rowOff>86739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5F136A-A21E-403C-9B3C-181146028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9125" y="5455592"/>
          <a:ext cx="7202034" cy="64421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58434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DD8F14-5457-4B9B-8C4B-1F0DAADBE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202434" cy="8726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201329</xdr:colOff>
      <xdr:row>51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AC763E-56EE-4DD6-8DDE-BA99960A9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45329" cy="8754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163224</xdr:colOff>
      <xdr:row>44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0A00CA-9CF1-4320-B960-1A66C6D1A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07224" cy="8278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315645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060F87-DFE1-4E6E-B6A7-207A4AF28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9645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306119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ABCB5-23F8-496E-8070-FA79AD4AB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50119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40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C1C174-A124-4DFE-A5EC-E3E698A9D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6295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3B4B43-55E7-428E-BA65-E6BF95A1C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47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35DAD0-A1DC-4E67-81FD-002151CB2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9261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248961</xdr:colOff>
      <xdr:row>46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B99591-FFAA-4980-B8FE-D5004F6CE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92961" cy="8726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16" sqref="H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9.710937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0</v>
      </c>
      <c r="C2" s="4">
        <f>B2*1.2</f>
        <v>0</v>
      </c>
      <c r="D2" s="4">
        <f t="shared" ref="D2:D13" si="2">C2*1.2</f>
        <v>0</v>
      </c>
      <c r="E2" s="5">
        <f t="shared" ref="E2:E13" si="3">R2</f>
        <v>0</v>
      </c>
      <c r="F2" s="10" t="e">
        <f t="shared" ref="F2:F13" si="4">ROUND((E2/B2),0)</f>
        <v>#DIV/0!</v>
      </c>
      <c r="G2" s="10" t="e">
        <f t="shared" ref="G2:G13" si="5">ROUND((E2/C2),0)</f>
        <v>#DIV/0!</v>
      </c>
      <c r="H2" s="10" t="e">
        <f t="shared" ref="H2:H13" si="6">ROUND((E2/D2),0)</f>
        <v>#DIV/0!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0</v>
      </c>
      <c r="R2" s="2">
        <v>0</v>
      </c>
      <c r="S2" s="8"/>
      <c r="T2" s="8"/>
    </row>
    <row r="3" spans="1:22" x14ac:dyDescent="0.25">
      <c r="A3" s="4">
        <f t="shared" si="0"/>
        <v>0</v>
      </c>
      <c r="B3" s="4">
        <f t="shared" si="1"/>
        <v>562.5</v>
      </c>
      <c r="C3" s="4">
        <f t="shared" ref="C3:C15" si="9">B3*1.2</f>
        <v>675</v>
      </c>
      <c r="D3" s="4">
        <f t="shared" si="2"/>
        <v>810</v>
      </c>
      <c r="E3" s="5">
        <f t="shared" si="3"/>
        <v>6000000</v>
      </c>
      <c r="F3" s="10">
        <f t="shared" si="4"/>
        <v>10667</v>
      </c>
      <c r="G3" s="10">
        <f t="shared" si="5"/>
        <v>8889</v>
      </c>
      <c r="H3" s="10">
        <f t="shared" si="6"/>
        <v>7407</v>
      </c>
      <c r="I3" s="4" t="e">
        <f>#REF!</f>
        <v>#REF!</v>
      </c>
      <c r="J3" s="4">
        <f t="shared" si="7"/>
        <v>0</v>
      </c>
      <c r="O3">
        <v>0</v>
      </c>
      <c r="P3">
        <v>675</v>
      </c>
      <c r="Q3">
        <f t="shared" ref="Q3:Q12" si="10">P3/1.2</f>
        <v>562.5</v>
      </c>
      <c r="R3" s="2">
        <v>6000000</v>
      </c>
      <c r="S3" s="8"/>
      <c r="T3" s="8"/>
    </row>
    <row r="4" spans="1:22" x14ac:dyDescent="0.25">
      <c r="A4" s="4">
        <f t="shared" si="0"/>
        <v>0</v>
      </c>
      <c r="B4" s="4">
        <f t="shared" si="1"/>
        <v>480</v>
      </c>
      <c r="C4" s="4">
        <f t="shared" si="9"/>
        <v>576</v>
      </c>
      <c r="D4" s="4">
        <f t="shared" si="2"/>
        <v>691.19999999999993</v>
      </c>
      <c r="E4" s="5">
        <f t="shared" si="3"/>
        <v>5100000</v>
      </c>
      <c r="F4" s="10">
        <f t="shared" si="4"/>
        <v>10625</v>
      </c>
      <c r="G4" s="10">
        <f t="shared" si="5"/>
        <v>8854</v>
      </c>
      <c r="H4" s="10">
        <f t="shared" si="6"/>
        <v>7378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480</v>
      </c>
      <c r="R4" s="2">
        <v>5100000</v>
      </c>
      <c r="S4" s="8"/>
      <c r="T4" s="8"/>
    </row>
    <row r="5" spans="1:22" x14ac:dyDescent="0.25">
      <c r="A5" s="4">
        <f t="shared" si="0"/>
        <v>0</v>
      </c>
      <c r="B5" s="4">
        <f t="shared" si="1"/>
        <v>343.33333333333337</v>
      </c>
      <c r="C5" s="4">
        <f t="shared" si="9"/>
        <v>412.00000000000006</v>
      </c>
      <c r="D5" s="4">
        <f t="shared" si="2"/>
        <v>494.40000000000003</v>
      </c>
      <c r="E5" s="5">
        <f t="shared" si="3"/>
        <v>2800000</v>
      </c>
      <c r="F5" s="10">
        <f t="shared" si="4"/>
        <v>8155</v>
      </c>
      <c r="G5" s="10">
        <f t="shared" si="5"/>
        <v>6796</v>
      </c>
      <c r="H5" s="10">
        <f t="shared" si="6"/>
        <v>5663</v>
      </c>
      <c r="I5" s="4" t="e">
        <f>#REF!</f>
        <v>#REF!</v>
      </c>
      <c r="J5" s="4">
        <f t="shared" si="7"/>
        <v>0</v>
      </c>
      <c r="O5">
        <v>0</v>
      </c>
      <c r="P5">
        <v>412</v>
      </c>
      <c r="Q5">
        <f t="shared" si="10"/>
        <v>343.33333333333337</v>
      </c>
      <c r="R5" s="2">
        <v>2800000</v>
      </c>
      <c r="S5" s="8"/>
      <c r="T5" s="8"/>
    </row>
    <row r="6" spans="1:22" x14ac:dyDescent="0.25">
      <c r="A6" s="4">
        <f t="shared" si="0"/>
        <v>0</v>
      </c>
      <c r="B6" s="4">
        <f t="shared" si="1"/>
        <v>500</v>
      </c>
      <c r="C6" s="4">
        <f t="shared" si="9"/>
        <v>600</v>
      </c>
      <c r="D6" s="4">
        <f t="shared" si="2"/>
        <v>720</v>
      </c>
      <c r="E6" s="5">
        <f t="shared" si="3"/>
        <v>5200000</v>
      </c>
      <c r="F6" s="15">
        <f t="shared" si="4"/>
        <v>10400</v>
      </c>
      <c r="G6" s="10">
        <f t="shared" si="5"/>
        <v>8667</v>
      </c>
      <c r="H6" s="10">
        <f t="shared" si="6"/>
        <v>7222</v>
      </c>
      <c r="I6" s="4" t="e">
        <f>#REF!</f>
        <v>#REF!</v>
      </c>
      <c r="J6" s="4">
        <f t="shared" si="7"/>
        <v>0</v>
      </c>
      <c r="O6">
        <v>0</v>
      </c>
      <c r="P6">
        <v>600</v>
      </c>
      <c r="Q6">
        <f t="shared" si="10"/>
        <v>500</v>
      </c>
      <c r="R6" s="2">
        <v>5200000</v>
      </c>
      <c r="S6" s="8"/>
      <c r="T6" s="8"/>
    </row>
    <row r="7" spans="1:22" x14ac:dyDescent="0.25">
      <c r="A7" s="4">
        <f t="shared" si="0"/>
        <v>0</v>
      </c>
      <c r="B7" s="4">
        <f t="shared" si="1"/>
        <v>253.40249999999997</v>
      </c>
      <c r="C7" s="4">
        <f t="shared" si="9"/>
        <v>304.08299999999997</v>
      </c>
      <c r="D7" s="4">
        <f t="shared" si="2"/>
        <v>364.89959999999996</v>
      </c>
      <c r="E7" s="5">
        <f t="shared" si="3"/>
        <v>2750000</v>
      </c>
      <c r="F7" s="10">
        <f t="shared" si="4"/>
        <v>10852</v>
      </c>
      <c r="G7" s="10">
        <f t="shared" si="5"/>
        <v>9044</v>
      </c>
      <c r="H7" s="10">
        <f t="shared" si="6"/>
        <v>7536</v>
      </c>
      <c r="I7" s="4" t="e">
        <f>#REF!</f>
        <v>#REF!</v>
      </c>
      <c r="J7" s="4" t="str">
        <f t="shared" si="7"/>
        <v>14.03.24</v>
      </c>
      <c r="O7">
        <v>0</v>
      </c>
      <c r="P7">
        <f>28.25*10.764</f>
        <v>304.08299999999997</v>
      </c>
      <c r="Q7">
        <f t="shared" ref="Q7" si="11">P7/1.2</f>
        <v>253.40249999999997</v>
      </c>
      <c r="R7" s="2">
        <v>2750000</v>
      </c>
      <c r="S7" s="8" t="s">
        <v>24</v>
      </c>
      <c r="T7" s="8"/>
    </row>
    <row r="8" spans="1:22" x14ac:dyDescent="0.25">
      <c r="A8" s="4">
        <f t="shared" si="0"/>
        <v>0</v>
      </c>
      <c r="B8" s="4">
        <f t="shared" si="1"/>
        <v>455.10192000000001</v>
      </c>
      <c r="C8" s="4">
        <f t="shared" si="9"/>
        <v>546.12230399999999</v>
      </c>
      <c r="D8" s="4">
        <f t="shared" si="2"/>
        <v>655.34676479999996</v>
      </c>
      <c r="E8" s="5">
        <f t="shared" si="3"/>
        <v>3200000</v>
      </c>
      <c r="F8" s="10">
        <f t="shared" si="4"/>
        <v>7031</v>
      </c>
      <c r="G8" s="10">
        <f t="shared" si="5"/>
        <v>5859</v>
      </c>
      <c r="H8" s="10">
        <f t="shared" si="6"/>
        <v>4883</v>
      </c>
      <c r="I8" s="4" t="e">
        <f>#REF!</f>
        <v>#REF!</v>
      </c>
      <c r="J8" s="4">
        <f t="shared" si="7"/>
        <v>42.28</v>
      </c>
      <c r="O8">
        <v>0</v>
      </c>
      <c r="P8">
        <f t="shared" si="8"/>
        <v>0</v>
      </c>
      <c r="Q8">
        <f>S8*10.764</f>
        <v>455.10192000000001</v>
      </c>
      <c r="R8" s="2">
        <v>3200000</v>
      </c>
      <c r="S8" s="8">
        <f>39.03+3.25</f>
        <v>42.28</v>
      </c>
      <c r="T8" s="8" t="s">
        <v>20</v>
      </c>
      <c r="U8" s="2">
        <f>R8+224000+30000</f>
        <v>3454000</v>
      </c>
      <c r="V8">
        <f>U8/Q8</f>
        <v>7589.508741250751</v>
      </c>
    </row>
    <row r="9" spans="1:22" x14ac:dyDescent="0.25">
      <c r="A9" s="4">
        <f t="shared" si="0"/>
        <v>0</v>
      </c>
      <c r="B9" s="4">
        <f t="shared" si="1"/>
        <v>480</v>
      </c>
      <c r="C9" s="4">
        <f t="shared" si="9"/>
        <v>576</v>
      </c>
      <c r="D9" s="4">
        <f t="shared" si="2"/>
        <v>691.19999999999993</v>
      </c>
      <c r="E9" s="5">
        <f t="shared" si="3"/>
        <v>5200000</v>
      </c>
      <c r="F9" s="15">
        <f t="shared" si="4"/>
        <v>10833</v>
      </c>
      <c r="G9" s="10">
        <f t="shared" si="5"/>
        <v>9028</v>
      </c>
      <c r="H9" s="10">
        <f t="shared" si="6"/>
        <v>7523</v>
      </c>
      <c r="I9" s="4" t="e">
        <f>#REF!</f>
        <v>#REF!</v>
      </c>
      <c r="J9" s="4">
        <f t="shared" si="7"/>
        <v>0</v>
      </c>
      <c r="O9">
        <v>0</v>
      </c>
      <c r="P9">
        <v>576</v>
      </c>
      <c r="Q9">
        <f t="shared" si="10"/>
        <v>480</v>
      </c>
      <c r="R9" s="2">
        <v>5200000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650</v>
      </c>
      <c r="C10" s="4">
        <f t="shared" si="9"/>
        <v>780</v>
      </c>
      <c r="D10" s="4">
        <f t="shared" si="2"/>
        <v>936</v>
      </c>
      <c r="E10" s="5">
        <f t="shared" si="3"/>
        <v>7000000</v>
      </c>
      <c r="F10" s="15">
        <f t="shared" si="4"/>
        <v>10769</v>
      </c>
      <c r="G10" s="10">
        <f t="shared" si="5"/>
        <v>8974</v>
      </c>
      <c r="H10" s="10">
        <f t="shared" si="6"/>
        <v>7479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650</v>
      </c>
      <c r="R10" s="2">
        <v>7000000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400</v>
      </c>
      <c r="C11" s="4">
        <f t="shared" si="9"/>
        <v>480</v>
      </c>
      <c r="D11" s="4">
        <f t="shared" si="2"/>
        <v>576</v>
      </c>
      <c r="E11" s="5">
        <f t="shared" si="3"/>
        <v>4700000</v>
      </c>
      <c r="F11" s="10">
        <f t="shared" si="4"/>
        <v>11750</v>
      </c>
      <c r="G11" s="10">
        <f t="shared" si="5"/>
        <v>9792</v>
      </c>
      <c r="H11" s="10">
        <f t="shared" si="6"/>
        <v>8160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400</v>
      </c>
      <c r="R11" s="2">
        <v>4700000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8" spans="7:24" x14ac:dyDescent="0.25">
      <c r="G18" t="s">
        <v>13</v>
      </c>
    </row>
    <row r="20" spans="7:24" x14ac:dyDescent="0.25">
      <c r="G20" t="s">
        <v>22</v>
      </c>
      <c r="H20">
        <v>445</v>
      </c>
      <c r="J20" s="11" t="s">
        <v>21</v>
      </c>
      <c r="K20" s="11"/>
      <c r="L20" s="11"/>
      <c r="M20" s="11"/>
      <c r="N20" s="11"/>
      <c r="O20" s="11"/>
    </row>
    <row r="21" spans="7:24" x14ac:dyDescent="0.25">
      <c r="G21" t="s">
        <v>15</v>
      </c>
      <c r="H21">
        <v>54</v>
      </c>
      <c r="J21" s="11" t="s">
        <v>18</v>
      </c>
      <c r="K21" s="11"/>
      <c r="L21" s="11"/>
      <c r="M21" s="11"/>
      <c r="N21" s="11">
        <v>353</v>
      </c>
      <c r="O21" s="11"/>
    </row>
    <row r="22" spans="7:24" x14ac:dyDescent="0.25">
      <c r="G22" s="6"/>
      <c r="H22" s="6">
        <f>H21+H20</f>
        <v>499</v>
      </c>
      <c r="J22" s="11" t="s">
        <v>19</v>
      </c>
      <c r="K22" s="11"/>
      <c r="L22" s="11"/>
      <c r="M22" s="11"/>
      <c r="N22" s="11">
        <v>84</v>
      </c>
      <c r="O22" s="11"/>
    </row>
    <row r="23" spans="7:24" x14ac:dyDescent="0.25">
      <c r="G23" t="s">
        <v>23</v>
      </c>
      <c r="H23">
        <v>663</v>
      </c>
      <c r="J23" s="11"/>
      <c r="K23" s="11"/>
      <c r="L23" s="11"/>
      <c r="M23" s="11"/>
      <c r="N23" s="11">
        <f>N22+N21</f>
        <v>437</v>
      </c>
      <c r="O23" s="11">
        <f>H22-N23</f>
        <v>62</v>
      </c>
    </row>
    <row r="24" spans="7:24" x14ac:dyDescent="0.25">
      <c r="J24" s="11"/>
      <c r="K24" s="11"/>
      <c r="L24" s="11"/>
      <c r="M24" s="11"/>
      <c r="N24" s="11">
        <v>10500</v>
      </c>
      <c r="O24" s="11"/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J25" s="11"/>
      <c r="K25" s="11"/>
      <c r="L25" s="11"/>
      <c r="M25" s="11"/>
      <c r="N25" s="11">
        <f>N24*N23</f>
        <v>4588500</v>
      </c>
      <c r="O25" s="11"/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J26" s="11"/>
      <c r="K26" s="11"/>
      <c r="L26" s="11"/>
      <c r="M26" s="11"/>
      <c r="N26" s="11">
        <f>N25/H22</f>
        <v>9195.3907815631264</v>
      </c>
      <c r="O26" s="11"/>
      <c r="P26" s="11"/>
      <c r="Q26" s="11" t="s">
        <v>16</v>
      </c>
      <c r="R26" s="11"/>
      <c r="T26" s="11"/>
      <c r="U26" s="11"/>
      <c r="V26" s="11"/>
      <c r="W26" s="11"/>
      <c r="X26" s="11"/>
    </row>
    <row r="27" spans="7:24" x14ac:dyDescent="0.25">
      <c r="J27" s="11"/>
      <c r="K27" s="11"/>
      <c r="L27" s="11"/>
      <c r="M27" s="11"/>
      <c r="N27" s="11"/>
      <c r="O27" s="11"/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17</v>
      </c>
      <c r="I28" t="s">
        <v>14</v>
      </c>
      <c r="J28" s="11"/>
      <c r="K28" s="11"/>
      <c r="L28" s="11"/>
      <c r="M28" s="11"/>
      <c r="N28" s="11"/>
      <c r="O28" s="11"/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E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2024-05-23T05:51:39Z</dcterms:modified>
</cp:coreProperties>
</file>