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70495E8D-D707-4F95-AEE7-3BA177E787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8" sheetId="11" r:id="rId2"/>
    <sheet name="Sheet2" sheetId="5" r:id="rId3"/>
    <sheet name="Sheet3" sheetId="6" r:id="rId4"/>
    <sheet name="Sheet4" sheetId="7" r:id="rId5"/>
    <sheet name="Sheet5" sheetId="8" r:id="rId6"/>
    <sheet name="Sheet6" sheetId="9" r:id="rId7"/>
    <sheet name="Sheet7" sheetId="10" r:id="rId8"/>
    <sheet name="Sheet9" sheetId="12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1" l="1"/>
  <c r="A37" i="1"/>
  <c r="A36" i="1"/>
  <c r="G6" i="1"/>
  <c r="H6" i="1" s="1"/>
  <c r="E6" i="1"/>
  <c r="F6" i="1" s="1"/>
  <c r="F7" i="1" s="1"/>
  <c r="C39" i="1"/>
  <c r="I33" i="1"/>
  <c r="I30" i="1"/>
  <c r="I29" i="1"/>
  <c r="H31" i="1"/>
  <c r="H27" i="1"/>
  <c r="G27" i="1"/>
  <c r="C40" i="1"/>
  <c r="F37" i="1"/>
  <c r="F41" i="1"/>
  <c r="G41" i="1" s="1"/>
  <c r="C41" i="1"/>
  <c r="F40" i="1"/>
  <c r="C38" i="1"/>
  <c r="F38" i="1"/>
  <c r="G38" i="1" s="1"/>
  <c r="B10" i="1"/>
  <c r="B11" i="1" s="1"/>
  <c r="B8" i="1"/>
  <c r="B6" i="1"/>
  <c r="B5" i="1"/>
  <c r="B14" i="1" s="1"/>
  <c r="G37" i="1" l="1"/>
  <c r="G40" i="1"/>
  <c r="B12" i="1"/>
  <c r="B13" i="1" s="1"/>
  <c r="C37" i="1"/>
  <c r="C36" i="1"/>
  <c r="C35" i="1"/>
  <c r="B15" i="1" l="1"/>
  <c r="I31" i="1"/>
  <c r="B17" i="1" l="1"/>
  <c r="I27" i="1"/>
  <c r="I32" i="1"/>
  <c r="F27" i="1"/>
  <c r="B18" i="1" l="1"/>
  <c r="B21" i="1"/>
  <c r="B19" i="1"/>
  <c r="F28" i="1"/>
  <c r="G28" i="1"/>
  <c r="F29" i="1"/>
  <c r="G29" i="1"/>
  <c r="F30" i="1"/>
  <c r="G30" i="1"/>
  <c r="F31" i="1"/>
  <c r="G31" i="1"/>
  <c r="F32" i="1"/>
  <c r="G32" i="1"/>
  <c r="F33" i="1"/>
  <c r="G33" i="1"/>
  <c r="F35" i="1"/>
  <c r="G35" i="1" s="1"/>
  <c r="F36" i="1"/>
  <c r="G36" i="1" s="1"/>
  <c r="I28" i="1" l="1"/>
  <c r="H32" i="1" l="1"/>
  <c r="H33" i="1"/>
  <c r="H28" i="1" l="1"/>
  <c r="H29" i="1"/>
  <c r="H30" i="1"/>
  <c r="G3" i="1" l="1"/>
</calcChain>
</file>

<file path=xl/sharedStrings.xml><?xml version="1.0" encoding="utf-8"?>
<sst xmlns="http://schemas.openxmlformats.org/spreadsheetml/2006/main" count="28" uniqueCount="26">
  <si>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</si>
  <si>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</si>
  <si>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</si>
  <si>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</si>
  <si>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</si>
  <si>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</si>
  <si>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</si>
  <si>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</si>
  <si>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</si>
  <si>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</si>
  <si>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</si>
  <si>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</si>
  <si>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</si>
  <si>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</si>
  <si>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</si>
  <si>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</si>
  <si>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</si>
  <si>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</si>
  <si>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</si>
  <si>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</si>
  <si>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</si>
  <si>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</si>
  <si>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Agreement carpet area</t>
  </si>
  <si>
    <t>Built up area</t>
  </si>
  <si>
    <t>RV</t>
  </si>
  <si>
    <t>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</si>
</sst>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0" fillId="0" borderId="2" xfId="0" applyBorder="1"/>
    <xf numFmtId="0" fontId="0" fillId="0" borderId="3" xfId="0" applyBorder="1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164" fontId="2" fillId="0" borderId="0" xfId="1" applyNumberFormat="1" applyFont="1" applyFill="1" applyBorder="1"/>
    <xf numFmtId="0" fontId="8" fillId="0" borderId="0" xfId="2" applyFill="1" applyBorder="1" applyAlignment="1" applyProtection="1"/>
    <xf numFmtId="0" fontId="9" fillId="0" borderId="1" xfId="0" applyFont="1" applyBorder="1"/>
    <xf numFmtId="43" fontId="9" fillId="0" borderId="1" xfId="0" applyNumberFormat="1" applyFont="1" applyBorder="1"/>
    <xf numFmtId="0" fontId="9" fillId="0" borderId="1" xfId="0" applyFont="1" applyBorder="1" applyAlignment="1">
      <alignment wrapText="1"/>
    </xf>
    <xf numFmtId="0" fontId="11" fillId="0" borderId="1" xfId="0" applyFont="1" applyBorder="1"/>
    <xf numFmtId="0" fontId="9" fillId="0" borderId="1" xfId="1" applyNumberFormat="1" applyFont="1" applyBorder="1"/>
    <xf numFmtId="43" fontId="9" fillId="0" borderId="1" xfId="1" applyFont="1" applyBorder="1"/>
    <xf numFmtId="0" fontId="10" fillId="0" borderId="1" xfId="0" applyFont="1" applyBorder="1"/>
    <xf numFmtId="43" fontId="10" fillId="0" borderId="1" xfId="0" applyNumberFormat="1" applyFont="1" applyBorder="1"/>
    <xf numFmtId="43" fontId="11" fillId="0" borderId="1" xfId="0" applyNumberFormat="1" applyFont="1" applyBorder="1"/>
    <xf numFmtId="0" fontId="10" fillId="0" borderId="1" xfId="0" applyFont="1" applyBorder="1" applyAlignment="1">
      <alignment horizontal="center" wrapText="1"/>
    </xf>
    <xf numFmtId="43" fontId="11" fillId="0" borderId="1" xfId="1" applyFont="1" applyFill="1" applyBorder="1"/>
    <xf numFmtId="10" fontId="11" fillId="0" borderId="1" xfId="0" applyNumberFormat="1" applyFont="1" applyBorder="1"/>
    <xf numFmtId="0" fontId="4" fillId="0" borderId="0" xfId="0" applyFont="1"/>
    <xf numFmtId="0" fontId="6" fillId="0" borderId="0" xfId="0" applyFont="1"/>
    <xf numFmtId="0" fontId="2" fillId="0" borderId="0" xfId="0" applyFont="1"/>
    <xf numFmtId="0" fontId="5" fillId="0" borderId="0" xfId="0" applyFont="1"/>
    <xf numFmtId="0" fontId="0" fillId="0" borderId="0" xfId="0" applyAlignment="1">
      <alignment wrapText="1"/>
    </xf>
    <xf numFmtId="43" fontId="13" fillId="0" borderId="0" xfId="0" applyNumberFormat="1" applyFont="1"/>
    <xf numFmtId="10" fontId="9" fillId="0" borderId="1" xfId="1" applyNumberFormat="1" applyFont="1" applyBorder="1"/>
    <xf numFmtId="0" fontId="12" fillId="0" borderId="1" xfId="0" applyFont="1" applyBorder="1"/>
    <xf numFmtId="43" fontId="7" fillId="0" borderId="1" xfId="0" applyNumberFormat="1" applyFont="1" applyBorder="1"/>
    <xf numFmtId="0" fontId="10" fillId="0" borderId="5" xfId="0" applyFont="1" applyBorder="1" applyAlignment="1">
      <alignment horizontal="center" wrapText="1"/>
    </xf>
    <xf numFmtId="0" fontId="0" fillId="0" borderId="1" xfId="1" applyNumberFormat="1" applyFont="1" applyBorder="1"/>
    <xf numFmtId="10" fontId="0" fillId="0" borderId="1" xfId="1" applyNumberFormat="1" applyFont="1" applyBorder="1"/>
    <xf numFmtId="43" fontId="0" fillId="0" borderId="1" xfId="1" applyFont="1" applyBorder="1"/>
    <xf numFmtId="43" fontId="14" fillId="0" borderId="0" xfId="1" applyFont="1" applyBorder="1"/>
    <xf numFmtId="0" fontId="14" fillId="0" borderId="0" xfId="0" applyFont="1"/>
    <xf numFmtId="10" fontId="14" fillId="0" borderId="0" xfId="0" applyNumberFormat="1" applyFont="1"/>
    <xf numFmtId="43" fontId="6" fillId="0" borderId="0" xfId="0" applyNumberFormat="1" applyFont="1"/>
    <xf numFmtId="43" fontId="4" fillId="0" borderId="0" xfId="0" applyNumberFormat="1" applyFont="1"/>
    <xf numFmtId="43" fontId="3" fillId="0" borderId="0" xfId="0" applyNumberFormat="1" applyFont="1"/>
    <xf numFmtId="0" fontId="15" fillId="0" borderId="1" xfId="0" applyFont="1" applyBorder="1"/>
    <xf numFmtId="0" fontId="4" fillId="0" borderId="1" xfId="0" applyFont="1" applyBorder="1"/>
    <xf numFmtId="0" fontId="0" fillId="0" borderId="6" xfId="0" applyBorder="1"/>
    <xf numFmtId="0" fontId="10" fillId="0" borderId="0" xfId="0" applyFont="1" applyAlignment="1">
      <alignment horizont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39296</xdr:colOff>
      <xdr:row>31</xdr:row>
      <xdr:rowOff>86561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E5E6D9A-181D-4FDF-AAE6-162B456DCC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573696" cy="59920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506002</xdr:colOff>
      <xdr:row>34</xdr:row>
      <xdr:rowOff>181904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0F6537A-E065-46CE-A822-D562C61333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430802" cy="66589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572686</xdr:colOff>
      <xdr:row>35</xdr:row>
      <xdr:rowOff>105720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6F3D88A-BBED-4B51-82B3-D019D104B3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497486" cy="67732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86843</xdr:colOff>
      <xdr:row>38</xdr:row>
      <xdr:rowOff>58168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6C5490B-4766-4641-ABDD-F9B04BE142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011643" cy="729716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486949</xdr:colOff>
      <xdr:row>44</xdr:row>
      <xdr:rowOff>77381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543B91F-CDCC-4FD0-9A4B-401C1762D1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411749" cy="845938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429791</xdr:colOff>
      <xdr:row>44</xdr:row>
      <xdr:rowOff>20223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C5CB884-F351-4981-A33D-2CD672A319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354591" cy="84022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4"/>
  <sheetViews>
    <sheetView tabSelected="1" zoomScaleNormal="100" workbookViewId="0">
      <selection activeCell="D21" sqref="D21"/>
    </sheetView>
  </sheetViews>
  <sheetFormatPr defaultRowHeight="15" x14ac:dyDescent="0.25"/>
  <cols>
    <col min="1" max="1" width="21.7109375" bestFit="1" customWidth="1"/>
    <col min="2" max="2" width="15.5703125" style="7" bestFit="1" customWidth="1"/>
    <col min="3" max="3" width="18.28515625" bestFit="1" customWidth="1"/>
    <col min="4" max="4" width="19.85546875" customWidth="1"/>
    <col min="5" max="5" width="21.7109375" bestFit="1" customWidth="1"/>
    <col min="6" max="6" width="18.85546875" bestFit="1" customWidth="1"/>
    <col min="7" max="7" width="19.85546875" bestFit="1" customWidth="1"/>
    <col min="8" max="8" width="21.7109375" bestFit="1" customWidth="1"/>
    <col min="9" max="9" width="13.7109375" bestFit="1" customWidth="1"/>
    <col min="10" max="10" width="10" bestFit="1" customWidth="1"/>
    <col min="13" max="13" width="14.28515625" bestFit="1" customWidth="1"/>
    <col min="14" max="14" width="11.5703125" bestFit="1" customWidth="1"/>
  </cols>
  <sheetData>
    <row r="1" spans="1:17" x14ac:dyDescent="0.25">
      <c r="A1" s="1"/>
      <c r="B1" s="11"/>
      <c r="E1" s="1"/>
      <c r="F1" s="2"/>
      <c r="G1" s="2"/>
    </row>
    <row r="2" spans="1:17" ht="16.5" x14ac:dyDescent="0.3">
      <c r="A2" s="16"/>
      <c r="B2" s="25"/>
      <c r="C2" s="25"/>
      <c r="D2" s="7"/>
      <c r="E2" t="s">
        <v>13</v>
      </c>
    </row>
    <row r="3" spans="1:17" ht="16.5" x14ac:dyDescent="0.3">
      <c r="A3" s="16" t="s">
        <v>0</v>
      </c>
      <c r="B3" s="26">
        <v>6000</v>
      </c>
      <c r="C3" s="17"/>
      <c r="D3" s="10"/>
      <c r="E3">
        <v>2009</v>
      </c>
      <c r="F3" s="3">
        <v>2024</v>
      </c>
      <c r="G3" s="4">
        <f>F3-E3</f>
        <v>15</v>
      </c>
      <c r="L3" s="3"/>
      <c r="M3" s="4"/>
    </row>
    <row r="4" spans="1:17" ht="33" x14ac:dyDescent="0.3">
      <c r="A4" s="18" t="s">
        <v>1</v>
      </c>
      <c r="B4" s="26">
        <v>2500</v>
      </c>
      <c r="C4" s="17"/>
      <c r="D4" s="10"/>
      <c r="E4" s="37"/>
      <c r="F4" s="3"/>
      <c r="G4" s="4"/>
      <c r="H4" s="50"/>
      <c r="K4" s="32"/>
      <c r="L4" s="3"/>
      <c r="M4" s="4"/>
    </row>
    <row r="5" spans="1:17" ht="16.5" x14ac:dyDescent="0.3">
      <c r="A5" s="16" t="s">
        <v>2</v>
      </c>
      <c r="B5" s="26">
        <f>B3-B4</f>
        <v>3500</v>
      </c>
      <c r="C5" s="17"/>
      <c r="D5" s="10"/>
      <c r="E5" s="8" t="s">
        <v>22</v>
      </c>
      <c r="F5" s="8" t="s">
        <v>23</v>
      </c>
      <c r="G5" s="14"/>
      <c r="M5" s="41"/>
      <c r="N5" s="29"/>
      <c r="O5" s="29"/>
      <c r="P5" s="29"/>
      <c r="Q5" s="29"/>
    </row>
    <row r="6" spans="1:17" ht="16.5" x14ac:dyDescent="0.3">
      <c r="A6" s="16" t="s">
        <v>3</v>
      </c>
      <c r="B6" s="26">
        <f>B4</f>
        <v>2500</v>
      </c>
      <c r="C6" s="17"/>
      <c r="D6" s="10"/>
      <c r="E6" s="6">
        <f>60.36*10.764</f>
        <v>649.71503999999993</v>
      </c>
      <c r="F6" s="3">
        <f>E6*1.2</f>
        <v>779.65804799999989</v>
      </c>
      <c r="G6" s="14">
        <f>81.5*10.764</f>
        <v>877.26599999999996</v>
      </c>
      <c r="H6">
        <f>G6/E6</f>
        <v>1.350231941683234</v>
      </c>
      <c r="M6" s="41"/>
      <c r="N6" s="29"/>
      <c r="O6" s="29"/>
      <c r="P6" s="29"/>
      <c r="Q6" s="29"/>
    </row>
    <row r="7" spans="1:17" ht="16.5" x14ac:dyDescent="0.3">
      <c r="A7" s="16" t="s">
        <v>4</v>
      </c>
      <c r="B7" s="19">
        <v>15</v>
      </c>
      <c r="C7" s="20"/>
      <c r="D7" s="38"/>
      <c r="E7" s="6"/>
      <c r="F7" s="3">
        <f>F6/10.764</f>
        <v>72.431999999999988</v>
      </c>
      <c r="G7" s="5"/>
      <c r="M7" s="42"/>
      <c r="N7" s="29"/>
      <c r="O7" s="29"/>
      <c r="P7" s="29"/>
      <c r="Q7" s="29"/>
    </row>
    <row r="8" spans="1:17" ht="16.5" x14ac:dyDescent="0.3">
      <c r="A8" s="16" t="s">
        <v>5</v>
      </c>
      <c r="B8" s="19">
        <f>B9-B7</f>
        <v>45</v>
      </c>
      <c r="C8" s="20"/>
      <c r="D8" s="38"/>
      <c r="E8" s="6"/>
      <c r="F8" s="46"/>
      <c r="G8" s="5"/>
      <c r="H8" s="6"/>
      <c r="I8" s="6"/>
      <c r="M8" s="42"/>
      <c r="N8" s="29"/>
      <c r="O8" s="29"/>
      <c r="P8" s="29"/>
      <c r="Q8" s="29"/>
    </row>
    <row r="9" spans="1:17" ht="16.5" x14ac:dyDescent="0.3">
      <c r="A9" s="16" t="s">
        <v>6</v>
      </c>
      <c r="B9" s="19">
        <v>60</v>
      </c>
      <c r="C9" s="20"/>
      <c r="D9" s="38"/>
      <c r="E9" s="6"/>
      <c r="F9" s="46"/>
      <c r="G9" s="13"/>
      <c r="J9" s="31"/>
      <c r="M9" s="42"/>
      <c r="N9" s="29"/>
      <c r="O9" s="29"/>
      <c r="P9" s="29"/>
      <c r="Q9" s="29"/>
    </row>
    <row r="10" spans="1:17" ht="33" x14ac:dyDescent="0.3">
      <c r="A10" s="18" t="s">
        <v>7</v>
      </c>
      <c r="B10" s="19">
        <f>90*B7/B9</f>
        <v>22.5</v>
      </c>
      <c r="C10" s="20"/>
      <c r="D10" s="38"/>
      <c r="E10" s="13"/>
      <c r="F10" s="45"/>
      <c r="G10" s="13"/>
      <c r="H10" s="29"/>
      <c r="I10" s="29"/>
      <c r="J10" s="31"/>
      <c r="K10" s="31"/>
      <c r="L10" s="28"/>
      <c r="M10" s="42"/>
      <c r="N10" s="29"/>
      <c r="O10" s="29"/>
      <c r="P10" s="29"/>
      <c r="Q10" s="29"/>
    </row>
    <row r="11" spans="1:17" ht="16.5" x14ac:dyDescent="0.3">
      <c r="A11" s="16"/>
      <c r="B11" s="27">
        <f>B10%</f>
        <v>0.22500000000000001</v>
      </c>
      <c r="C11" s="34"/>
      <c r="D11" s="39"/>
      <c r="G11" s="13"/>
      <c r="H11" s="29"/>
      <c r="I11" s="29"/>
      <c r="J11" s="31"/>
      <c r="K11" s="31"/>
      <c r="L11" s="28"/>
      <c r="M11" s="43"/>
      <c r="N11" s="29"/>
      <c r="O11" s="29"/>
      <c r="P11" s="29"/>
      <c r="Q11" s="29"/>
    </row>
    <row r="12" spans="1:17" ht="16.5" x14ac:dyDescent="0.3">
      <c r="A12" s="16" t="s">
        <v>8</v>
      </c>
      <c r="B12" s="26">
        <f>B6*B11</f>
        <v>562.5</v>
      </c>
      <c r="C12" s="21"/>
      <c r="D12" s="40"/>
      <c r="G12" s="13"/>
      <c r="H12" s="29"/>
      <c r="I12" s="29"/>
      <c r="J12" s="31"/>
      <c r="K12" s="31"/>
      <c r="L12" s="28"/>
      <c r="M12" s="41"/>
      <c r="N12" s="29"/>
      <c r="O12" s="29"/>
      <c r="P12" s="29"/>
      <c r="Q12" s="29"/>
    </row>
    <row r="13" spans="1:17" ht="16.5" x14ac:dyDescent="0.3">
      <c r="A13" s="16" t="s">
        <v>9</v>
      </c>
      <c r="B13" s="26">
        <f>B6-B12</f>
        <v>1937.5</v>
      </c>
      <c r="C13" s="21"/>
      <c r="D13" s="40"/>
      <c r="G13" s="13"/>
      <c r="H13" s="44"/>
      <c r="I13" s="29"/>
      <c r="J13" s="31"/>
      <c r="K13" s="31"/>
      <c r="L13" s="28"/>
      <c r="M13" s="41"/>
      <c r="N13" s="29"/>
      <c r="O13" s="29"/>
      <c r="P13" s="29"/>
      <c r="Q13" s="29"/>
    </row>
    <row r="14" spans="1:17" ht="16.5" x14ac:dyDescent="0.3">
      <c r="A14" s="16" t="s">
        <v>2</v>
      </c>
      <c r="B14" s="26">
        <f>B5</f>
        <v>3500</v>
      </c>
      <c r="C14" s="17"/>
      <c r="D14" s="10"/>
      <c r="E14" s="6"/>
      <c r="G14" s="13"/>
      <c r="H14" s="29"/>
      <c r="I14" s="29"/>
      <c r="J14" s="31"/>
      <c r="K14" s="31"/>
      <c r="L14" s="28"/>
      <c r="M14" s="41"/>
      <c r="N14" s="29"/>
      <c r="O14" s="29"/>
      <c r="P14" s="29"/>
      <c r="Q14" s="29"/>
    </row>
    <row r="15" spans="1:17" ht="16.5" x14ac:dyDescent="0.3">
      <c r="A15" s="16" t="s">
        <v>10</v>
      </c>
      <c r="B15" s="26">
        <f>B14+B13</f>
        <v>5437.5</v>
      </c>
      <c r="C15" s="17"/>
      <c r="D15" s="10"/>
      <c r="E15" s="6"/>
      <c r="G15" s="13"/>
      <c r="H15" s="31"/>
      <c r="I15" s="31"/>
      <c r="J15" s="31"/>
      <c r="K15" s="31"/>
      <c r="L15" s="28"/>
      <c r="M15" s="4"/>
    </row>
    <row r="16" spans="1:17" ht="16.5" x14ac:dyDescent="0.3">
      <c r="A16" s="16" t="s">
        <v>21</v>
      </c>
      <c r="B16" s="22">
        <v>650</v>
      </c>
      <c r="C16" s="35"/>
      <c r="D16" s="8"/>
      <c r="E16" s="5"/>
      <c r="F16" s="5"/>
      <c r="G16" s="5"/>
      <c r="H16" s="6"/>
      <c r="M16" s="30"/>
    </row>
    <row r="17" spans="1:14" ht="16.5" x14ac:dyDescent="0.3">
      <c r="A17" s="16" t="s">
        <v>11</v>
      </c>
      <c r="B17" s="23">
        <f>B15*B16</f>
        <v>3534375</v>
      </c>
      <c r="C17" s="23"/>
      <c r="D17" s="10"/>
      <c r="E17" s="5"/>
      <c r="F17" s="33"/>
      <c r="G17" s="5"/>
      <c r="H17" s="6"/>
      <c r="M17" s="5"/>
      <c r="N17" s="6"/>
    </row>
    <row r="18" spans="1:14" ht="16.5" x14ac:dyDescent="0.3">
      <c r="A18" s="16" t="s">
        <v>24</v>
      </c>
      <c r="B18" s="23">
        <f>B17*0.85</f>
        <v>3004218.75</v>
      </c>
      <c r="C18" s="23"/>
      <c r="D18" s="10"/>
      <c r="E18" s="5"/>
      <c r="F18" s="33"/>
      <c r="G18" s="5"/>
      <c r="H18" s="6"/>
      <c r="M18" s="5"/>
      <c r="N18" s="6"/>
    </row>
    <row r="19" spans="1:14" ht="16.5" x14ac:dyDescent="0.3">
      <c r="A19" s="16" t="s">
        <v>25</v>
      </c>
      <c r="B19" s="23">
        <f>B17*0.7</f>
        <v>2474062.5</v>
      </c>
      <c r="C19" s="23"/>
      <c r="D19" s="10"/>
      <c r="E19" s="5"/>
      <c r="F19" s="33"/>
      <c r="G19" s="5"/>
      <c r="H19" s="6"/>
      <c r="M19" s="5"/>
      <c r="N19" s="6"/>
    </row>
    <row r="20" spans="1:14" ht="16.5" x14ac:dyDescent="0.3">
      <c r="A20" s="16" t="s">
        <v>12</v>
      </c>
      <c r="B20" s="24">
        <f>780*B4</f>
        <v>1950000</v>
      </c>
      <c r="C20" s="17"/>
      <c r="D20" s="10"/>
      <c r="E20" s="6"/>
      <c r="F20" s="5"/>
    </row>
    <row r="21" spans="1:14" ht="16.5" x14ac:dyDescent="0.3">
      <c r="A21" s="19" t="s">
        <v>16</v>
      </c>
      <c r="B21" s="24">
        <f>B17*0.025/12</f>
        <v>7363.28125</v>
      </c>
      <c r="C21" s="36"/>
      <c r="D21" s="10"/>
      <c r="E21" s="6"/>
      <c r="F21" s="5"/>
    </row>
    <row r="22" spans="1:14" x14ac:dyDescent="0.25">
      <c r="B22" s="12"/>
    </row>
    <row r="23" spans="1:14" x14ac:dyDescent="0.25">
      <c r="B23" s="12"/>
    </row>
    <row r="25" spans="1:14" x14ac:dyDescent="0.25">
      <c r="C25" t="s">
        <v>14</v>
      </c>
    </row>
    <row r="26" spans="1:14" x14ac:dyDescent="0.25">
      <c r="B26" s="9" t="s">
        <v>15</v>
      </c>
      <c r="C26" s="8" t="s">
        <v>20</v>
      </c>
      <c r="D26" s="8"/>
      <c r="E26" s="8" t="s">
        <v>11</v>
      </c>
      <c r="F26" s="8" t="s">
        <v>17</v>
      </c>
      <c r="G26" s="8" t="s">
        <v>18</v>
      </c>
      <c r="H26" s="8" t="s">
        <v>19</v>
      </c>
      <c r="I26" s="8"/>
    </row>
    <row r="27" spans="1:14" ht="17.25" x14ac:dyDescent="0.3">
      <c r="B27" s="9">
        <v>750</v>
      </c>
      <c r="C27" s="8">
        <v>864</v>
      </c>
      <c r="D27" s="8"/>
      <c r="E27" s="8">
        <v>3500000</v>
      </c>
      <c r="F27" s="10">
        <f t="shared" ref="F27:F33" si="0">E27/B27</f>
        <v>4666.666666666667</v>
      </c>
      <c r="G27" s="10" t="e">
        <f>E27/D27</f>
        <v>#DIV/0!</v>
      </c>
      <c r="H27" s="10">
        <f>E27/C27</f>
        <v>4050.9259259259261</v>
      </c>
      <c r="I27" s="8">
        <f>C27/B27</f>
        <v>1.1519999999999999</v>
      </c>
      <c r="J27" s="15"/>
    </row>
    <row r="28" spans="1:14" ht="17.25" x14ac:dyDescent="0.3">
      <c r="B28" s="9">
        <v>650</v>
      </c>
      <c r="C28" s="8">
        <v>850</v>
      </c>
      <c r="D28" s="8"/>
      <c r="E28" s="8">
        <v>4200000</v>
      </c>
      <c r="F28" s="10">
        <f t="shared" si="0"/>
        <v>6461.5384615384619</v>
      </c>
      <c r="G28" s="10">
        <f>E28/C28</f>
        <v>4941.1764705882351</v>
      </c>
      <c r="H28" s="10" t="e">
        <f>E28/#REF!</f>
        <v>#REF!</v>
      </c>
      <c r="I28" s="8">
        <f>C28/B28</f>
        <v>1.3076923076923077</v>
      </c>
      <c r="J28" s="15"/>
    </row>
    <row r="29" spans="1:14" x14ac:dyDescent="0.25">
      <c r="B29" s="9">
        <v>760</v>
      </c>
      <c r="C29" s="8"/>
      <c r="D29" s="8"/>
      <c r="E29" s="8">
        <v>5000000</v>
      </c>
      <c r="F29" s="10">
        <f t="shared" si="0"/>
        <v>6578.9473684210525</v>
      </c>
      <c r="G29" s="10" t="e">
        <f t="shared" ref="G29:G33" si="1">E29/C29</f>
        <v>#DIV/0!</v>
      </c>
      <c r="H29" s="10" t="e">
        <f>E29/#REF!</f>
        <v>#REF!</v>
      </c>
      <c r="I29" s="8">
        <f>C29/B29</f>
        <v>0</v>
      </c>
    </row>
    <row r="30" spans="1:14" x14ac:dyDescent="0.25">
      <c r="B30" s="9"/>
      <c r="C30" s="8"/>
      <c r="D30" s="8"/>
      <c r="E30" s="10"/>
      <c r="F30" s="10" t="e">
        <f t="shared" si="0"/>
        <v>#DIV/0!</v>
      </c>
      <c r="G30" s="10" t="e">
        <f t="shared" si="1"/>
        <v>#DIV/0!</v>
      </c>
      <c r="H30" s="10" t="e">
        <f>E30/#REF!</f>
        <v>#REF!</v>
      </c>
      <c r="I30" s="8" t="e">
        <f>C30/B30</f>
        <v>#DIV/0!</v>
      </c>
    </row>
    <row r="31" spans="1:14" x14ac:dyDescent="0.25">
      <c r="B31" s="9"/>
      <c r="C31" s="8"/>
      <c r="D31" s="8"/>
      <c r="E31" s="10"/>
      <c r="F31" s="10" t="e">
        <f t="shared" si="0"/>
        <v>#DIV/0!</v>
      </c>
      <c r="G31" s="10" t="e">
        <f t="shared" si="1"/>
        <v>#DIV/0!</v>
      </c>
      <c r="H31" s="10" t="e">
        <f>E31/D31</f>
        <v>#DIV/0!</v>
      </c>
      <c r="I31" s="8" t="e">
        <f>C31/B31</f>
        <v>#DIV/0!</v>
      </c>
    </row>
    <row r="32" spans="1:14" x14ac:dyDescent="0.25">
      <c r="B32" s="9"/>
      <c r="C32" s="8"/>
      <c r="D32" s="8"/>
      <c r="E32" s="10"/>
      <c r="F32" s="10" t="e">
        <f t="shared" si="0"/>
        <v>#DIV/0!</v>
      </c>
      <c r="G32" s="10" t="e">
        <f t="shared" si="1"/>
        <v>#DIV/0!</v>
      </c>
      <c r="H32" s="10" t="e">
        <f>E32/#REF!</f>
        <v>#REF!</v>
      </c>
      <c r="I32" s="8" t="e">
        <f>#REF!/B32</f>
        <v>#REF!</v>
      </c>
    </row>
    <row r="33" spans="1:10" x14ac:dyDescent="0.25">
      <c r="B33" s="9"/>
      <c r="C33" s="8"/>
      <c r="D33" s="8"/>
      <c r="E33" s="8"/>
      <c r="F33" s="10" t="e">
        <f t="shared" si="0"/>
        <v>#DIV/0!</v>
      </c>
      <c r="G33" s="10" t="e">
        <f t="shared" si="1"/>
        <v>#DIV/0!</v>
      </c>
      <c r="H33" s="10" t="e">
        <f>E33/#REF!</f>
        <v>#REF!</v>
      </c>
      <c r="I33" s="8" t="e">
        <f>#REF!/B33</f>
        <v>#REF!</v>
      </c>
    </row>
    <row r="35" spans="1:10" x14ac:dyDescent="0.25">
      <c r="A35" s="8">
        <v>390</v>
      </c>
      <c r="B35" s="8">
        <v>1800000</v>
      </c>
      <c r="C35" s="8">
        <f t="shared" ref="C35:C41" si="2">B35/A35</f>
        <v>4615.3846153846152</v>
      </c>
      <c r="D35" s="8">
        <v>108000</v>
      </c>
      <c r="E35" s="8">
        <v>18000</v>
      </c>
      <c r="F35" s="8">
        <f>E35+D35+B35</f>
        <v>1926000</v>
      </c>
      <c r="G35" s="8">
        <f>F35/A35</f>
        <v>4938.4615384615381</v>
      </c>
      <c r="H35" s="6"/>
      <c r="I35" s="49"/>
      <c r="J35" s="6"/>
    </row>
    <row r="36" spans="1:10" x14ac:dyDescent="0.25">
      <c r="A36" s="8">
        <f>37.72*10.764</f>
        <v>406.01807999999994</v>
      </c>
      <c r="B36" s="8">
        <v>2170000</v>
      </c>
      <c r="C36" s="8">
        <f t="shared" si="2"/>
        <v>5344.5895808383711</v>
      </c>
      <c r="D36" s="8">
        <v>130200</v>
      </c>
      <c r="E36" s="8">
        <v>21700</v>
      </c>
      <c r="F36" s="8">
        <f>E36+D36+B36</f>
        <v>2321900</v>
      </c>
      <c r="G36" s="8">
        <f>F36/A36</f>
        <v>5718.7108514970569</v>
      </c>
      <c r="H36" s="6"/>
    </row>
    <row r="37" spans="1:10" x14ac:dyDescent="0.25">
      <c r="A37" s="8">
        <f>52.27*10.764</f>
        <v>562.63427999999999</v>
      </c>
      <c r="B37" s="8">
        <v>3391800</v>
      </c>
      <c r="C37" s="8">
        <f t="shared" si="2"/>
        <v>6028.4275604394388</v>
      </c>
      <c r="D37" s="8">
        <v>203600</v>
      </c>
      <c r="E37" s="8">
        <v>30000</v>
      </c>
      <c r="F37" s="8">
        <f>E37+D37+B37</f>
        <v>3625400</v>
      </c>
      <c r="G37" s="8">
        <f>F37/A37</f>
        <v>6443.6173352252908</v>
      </c>
    </row>
    <row r="38" spans="1:10" x14ac:dyDescent="0.25">
      <c r="A38" s="8"/>
      <c r="B38" s="8"/>
      <c r="C38" s="8" t="e">
        <f t="shared" si="2"/>
        <v>#DIV/0!</v>
      </c>
      <c r="D38" s="8">
        <v>1248000</v>
      </c>
      <c r="E38" s="8">
        <v>30000</v>
      </c>
      <c r="F38" s="8">
        <f>E38+D38+B38</f>
        <v>1278000</v>
      </c>
      <c r="G38" s="8" t="e">
        <f>F38/A38</f>
        <v>#DIV/0!</v>
      </c>
    </row>
    <row r="39" spans="1:10" ht="15.75" x14ac:dyDescent="0.25">
      <c r="A39" s="47"/>
      <c r="B39" s="8"/>
      <c r="C39" s="8" t="e">
        <f t="shared" si="2"/>
        <v>#DIV/0!</v>
      </c>
      <c r="D39" s="8"/>
      <c r="E39" s="8"/>
      <c r="F39" s="8"/>
      <c r="G39" s="8"/>
    </row>
    <row r="40" spans="1:10" ht="15.75" x14ac:dyDescent="0.25">
      <c r="A40" s="47"/>
      <c r="B40" s="8"/>
      <c r="C40" s="8" t="e">
        <f t="shared" si="2"/>
        <v>#DIV/0!</v>
      </c>
      <c r="D40" s="8">
        <v>1194000</v>
      </c>
      <c r="E40" s="8">
        <v>30000</v>
      </c>
      <c r="F40" s="8">
        <f>E40+D40+B40</f>
        <v>1224000</v>
      </c>
      <c r="G40" s="8" t="e">
        <f>F40/A40</f>
        <v>#DIV/0!</v>
      </c>
    </row>
    <row r="41" spans="1:10" ht="15.75" x14ac:dyDescent="0.25">
      <c r="A41" s="48"/>
      <c r="B41" s="9"/>
      <c r="C41" s="8" t="e">
        <f t="shared" si="2"/>
        <v>#DIV/0!</v>
      </c>
      <c r="D41" s="8">
        <v>1220500</v>
      </c>
      <c r="E41" s="8">
        <v>30000</v>
      </c>
      <c r="F41" s="8">
        <f>E41+D41+B41</f>
        <v>1250500</v>
      </c>
      <c r="G41" s="8" t="e">
        <f>F41/A41</f>
        <v>#DIV/0!</v>
      </c>
    </row>
    <row r="42" spans="1:10" ht="15.75" x14ac:dyDescent="0.25">
      <c r="A42" s="48"/>
      <c r="B42" s="9"/>
      <c r="C42" s="8"/>
      <c r="D42" s="8"/>
      <c r="E42" s="8"/>
      <c r="F42" s="8"/>
      <c r="G42" s="8"/>
    </row>
    <row r="43" spans="1:10" ht="15.75" x14ac:dyDescent="0.25">
      <c r="A43" s="28"/>
    </row>
    <row r="44" spans="1:10" ht="15.75" x14ac:dyDescent="0.25">
      <c r="A44" s="28"/>
    </row>
    <row r="64" spans="3:5" x14ac:dyDescent="0.25">
      <c r="C64" s="6"/>
      <c r="D64" s="6"/>
      <c r="E64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0B53E-5066-4CAC-B9C2-148BA4AEDFD5}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>
    <row r="1" spans="1:1" x14ac:dyDescent="0.25">
      <c r="A1" s="30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D3C9-DF02-4BED-820A-814425B1AD34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2FFF-758E-45D9-B548-BE4421FAA8E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F26E-7B4C-47F4-8D62-D462A0F6A44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Sheet1</vt:lpstr>
      <vt:lpstr>Sheet8</vt:lpstr>
      <vt:lpstr>Sheet2</vt:lpstr>
      <vt:lpstr>Sheet3</vt:lpstr>
      <vt:lpstr>Sheet4</vt:lpstr>
      <vt:lpstr>Sheet5</vt:lpstr>
      <vt:lpstr>Sheet6</vt:lpstr>
      <vt:lpstr>Sheet7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2024-05-21T06:49:26Z</dcterms:modified>
</cp:coreProperties>
</file>