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May 2024\ATUL KUMAR D. SINGH - Central Bank of India\"/>
    </mc:Choice>
  </mc:AlternateContent>
  <xr:revisionPtr revIDLastSave="0" documentId="13_ncr:1_{1CB031FE-F767-4E87-9331-7ABD76D5A8F2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S10" i="16" l="1"/>
  <c r="T10" i="15"/>
  <c r="E58" i="4"/>
  <c r="E59" i="4"/>
  <c r="E60" i="4"/>
  <c r="E57" i="4"/>
  <c r="E61" i="4" s="1"/>
  <c r="E39" i="4"/>
  <c r="E40" i="4"/>
  <c r="E41" i="4"/>
  <c r="E42" i="4"/>
  <c r="E43" i="4"/>
  <c r="E44" i="4"/>
  <c r="E45" i="4"/>
  <c r="E46" i="4"/>
  <c r="E47" i="4"/>
  <c r="E48" i="4"/>
  <c r="E49" i="4"/>
  <c r="E50" i="4"/>
  <c r="E51" i="4"/>
  <c r="E52" i="4"/>
  <c r="E38" i="4"/>
  <c r="E53" i="4" s="1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A8" i="4"/>
  <c r="P24" i="4"/>
  <c r="Q24" i="4" s="1"/>
  <c r="B24" i="4" s="1"/>
  <c r="C24" i="4" s="1"/>
  <c r="D24" i="4" s="1"/>
  <c r="J24" i="4"/>
  <c r="I24" i="4"/>
  <c r="E24" i="4"/>
  <c r="A24" i="4"/>
  <c r="Q23" i="4"/>
  <c r="B23" i="4" s="1"/>
  <c r="C23" i="4" s="1"/>
  <c r="D23" i="4" s="1"/>
  <c r="J23" i="4"/>
  <c r="I23" i="4"/>
  <c r="E23" i="4"/>
  <c r="A23" i="4"/>
  <c r="P22" i="4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P6" i="4"/>
  <c r="Q6" i="4" s="1"/>
  <c r="B6" i="4" s="1"/>
  <c r="C6" i="4" s="1"/>
  <c r="D6" i="4" s="1"/>
  <c r="J6" i="4"/>
  <c r="I6" i="4"/>
  <c r="E6" i="4"/>
  <c r="A6" i="4"/>
  <c r="P5" i="4"/>
  <c r="Q5" i="4" s="1"/>
  <c r="B5" i="4" s="1"/>
  <c r="C5" i="4" s="1"/>
  <c r="D5" i="4" s="1"/>
  <c r="J5" i="4"/>
  <c r="I5" i="4"/>
  <c r="E5" i="4"/>
  <c r="A5" i="4"/>
  <c r="Q4" i="4"/>
  <c r="B4" i="4" s="1"/>
  <c r="C4" i="4" s="1"/>
  <c r="D4" i="4" s="1"/>
  <c r="J4" i="4"/>
  <c r="I4" i="4"/>
  <c r="E4" i="4"/>
  <c r="A4" i="4"/>
  <c r="H24" i="4" l="1"/>
  <c r="H8" i="4"/>
  <c r="F8" i="4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Q21" i="4"/>
  <c r="B21" i="4" s="1"/>
  <c r="C21" i="4" s="1"/>
  <c r="D21" i="4" s="1"/>
  <c r="J21" i="4"/>
  <c r="I21" i="4"/>
  <c r="E21" i="4"/>
  <c r="A21" i="4"/>
  <c r="Q20" i="4"/>
  <c r="B20" i="4" s="1"/>
  <c r="C20" i="4" s="1"/>
  <c r="J20" i="4"/>
  <c r="I20" i="4"/>
  <c r="E20" i="4"/>
  <c r="A20" i="4"/>
  <c r="Q19" i="4"/>
  <c r="B19" i="4" s="1"/>
  <c r="C19" i="4" s="1"/>
  <c r="D19" i="4" s="1"/>
  <c r="J19" i="4"/>
  <c r="I19" i="4"/>
  <c r="E19" i="4"/>
  <c r="A19" i="4"/>
  <c r="Q18" i="4"/>
  <c r="B18" i="4" s="1"/>
  <c r="C18" i="4" s="1"/>
  <c r="D18" i="4" s="1"/>
  <c r="J18" i="4"/>
  <c r="I18" i="4"/>
  <c r="E18" i="4"/>
  <c r="A18" i="4"/>
  <c r="Q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Q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33" i="4"/>
  <c r="W36" i="4" s="1"/>
  <c r="W37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s="1"/>
  <c r="S41" i="4" l="1"/>
  <c r="W50" i="4" l="1"/>
  <c r="W47" i="4"/>
</calcChain>
</file>

<file path=xl/sharedStrings.xml><?xml version="1.0" encoding="utf-8"?>
<sst xmlns="http://schemas.openxmlformats.org/spreadsheetml/2006/main" count="49" uniqueCount="42">
  <si>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</si>
  <si>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</si>
  <si>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</si>
  <si>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</si>
  <si>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</si>
  <si>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</si>
  <si>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</si>
  <si>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</si>
  <si>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</si>
  <si>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</si>
  <si>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</si>
  <si>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</si>
  <si>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</si>
  <si>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</si>
  <si>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</si>
  <si>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</si>
  <si>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</si>
  <si>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</si>
  <si>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</si>
  <si>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</si>
  <si>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</si>
  <si>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</si>
  <si>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</si>
  <si>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</si>
  <si>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</si>
  <si>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</si>
  <si>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</si>
  <si>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</si>
  <si>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</si>
  <si>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</si>
  <si>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</si>
  <si>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</si>
  <si>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</si>
  <si>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</si>
  <si>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</si>
  <si>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</si>
  <si>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</si>
  <si>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</si>
  <si>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Central Bank Of India ( Malad West Branch ) - MR ATUL KUMAR D. SINGH / MRS KIRANDEVI D. SINGH / MR ANUJ D. SINGH / MR DHARMENDRA PRATAP SINGH</t>
  </si>
  <si>
    <t>Agree CA</t>
  </si>
  <si>
    <t xml:space="preserve">As per site </t>
  </si>
  <si>
    <t>Approx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</si>
</sst>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4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0" fontId="12" fillId="0" borderId="0" xfId="0" applyFont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3" borderId="0" xfId="0" applyFill="1"/>
    <xf numFmtId="0" fontId="1" fillId="3" borderId="0" xfId="0" applyFont="1" applyFill="1"/>
    <xf numFmtId="4" fontId="1" fillId="3" borderId="0" xfId="0" applyNumberFormat="1" applyFont="1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210770</xdr:colOff>
      <xdr:row>44</xdr:row>
      <xdr:rowOff>86843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A8B0EF5-57F0-4084-A90B-2D4067E300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45170" cy="801164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344139</xdr:colOff>
      <xdr:row>44</xdr:row>
      <xdr:rowOff>115326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DCABF4A-EE18-4DB6-86F9-1CCEAB3971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878539" cy="735432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296507</xdr:colOff>
      <xdr:row>38</xdr:row>
      <xdr:rowOff>48615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A79C2A6-8DAB-4F38-94C3-B14F115BB2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830907" cy="709711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220297</xdr:colOff>
      <xdr:row>36</xdr:row>
      <xdr:rowOff>38989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3FE2B20-B1FE-4624-8B40-FE256B8080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54697" cy="63731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67875</xdr:colOff>
      <xdr:row>52</xdr:row>
      <xdr:rowOff>105986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46D45C6-FA62-4227-B320-673AC6A234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602275" cy="867848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96454</xdr:colOff>
      <xdr:row>46</xdr:row>
      <xdr:rowOff>20276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0E2A0F7-A93E-4BD2-9E56-74BE94AC78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630854" cy="878327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86928</xdr:colOff>
      <xdr:row>47</xdr:row>
      <xdr:rowOff>1223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E04E389-5F71-4027-8FAA-C2B2E67A07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621328" cy="876422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220297</xdr:colOff>
      <xdr:row>43</xdr:row>
      <xdr:rowOff>115433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FB39EAC-05AB-4BFA-A8AA-A2A997FA78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54697" cy="811643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61"/>
  <sheetViews>
    <sheetView tabSelected="1" topLeftCell="A10" zoomScaleNormal="100" workbookViewId="0">
      <selection activeCell="Q30" sqref="Q30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37" t="s">
        <v>34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/>
      <c r="T2"/>
    </row>
    <row r="3" spans="1:20" s="40" customFormat="1" x14ac:dyDescent="0.25">
      <c r="A3" s="41">
        <f t="shared" ref="A3:A14" si="0">N3</f>
        <v>0</v>
      </c>
      <c r="B3" s="41">
        <f t="shared" ref="B3:B14" si="1">Q3</f>
        <v>455</v>
      </c>
      <c r="C3" s="41">
        <f>B3*1.2</f>
        <v>546</v>
      </c>
      <c r="D3" s="41">
        <f t="shared" ref="D3:D14" si="2">C3*1.2</f>
        <v>655.19999999999993</v>
      </c>
      <c r="E3" s="42">
        <f t="shared" ref="E3:E14" si="3">R3</f>
        <v>6800000</v>
      </c>
      <c r="F3" s="41">
        <f t="shared" ref="F3:F14" si="4">ROUND((E3/B3),0)</f>
        <v>14945</v>
      </c>
      <c r="G3" s="41">
        <f t="shared" ref="G3:G14" si="5">ROUND((E3/C3),0)</f>
        <v>12454</v>
      </c>
      <c r="H3" s="41">
        <f t="shared" ref="H3:H14" si="6">ROUND((E3/D3),0)</f>
        <v>10379</v>
      </c>
      <c r="I3" s="41" t="e">
        <f>#REF!</f>
        <v>#REF!</v>
      </c>
      <c r="J3" s="41">
        <f t="shared" ref="J3:J14" si="7">S3</f>
        <v>0</v>
      </c>
      <c r="O3" s="40">
        <v>0</v>
      </c>
      <c r="P3" s="40">
        <v>546</v>
      </c>
      <c r="Q3" s="40">
        <f t="shared" ref="P3:Q14" si="8">P3/1.2</f>
        <v>455</v>
      </c>
      <c r="R3" s="43">
        <v>6800000</v>
      </c>
    </row>
    <row r="4" spans="1:20" x14ac:dyDescent="0.25">
      <c r="A4" s="4">
        <f t="shared" ref="A4:A9" si="9">N4</f>
        <v>0</v>
      </c>
      <c r="B4" s="4">
        <f t="shared" ref="B4:B9" si="10">Q4</f>
        <v>525</v>
      </c>
      <c r="C4" s="4">
        <f t="shared" ref="C4:C9" si="11">B4*1.2</f>
        <v>630</v>
      </c>
      <c r="D4" s="4">
        <f t="shared" ref="D4:D9" si="12">C4*1.2</f>
        <v>756</v>
      </c>
      <c r="E4" s="5">
        <f t="shared" ref="E4:E9" si="13">R4</f>
        <v>6800000</v>
      </c>
      <c r="F4" s="9">
        <f t="shared" ref="F4:F9" si="14">ROUND((E4/B4),0)</f>
        <v>12952</v>
      </c>
      <c r="G4" s="9">
        <f t="shared" ref="G4:G9" si="15">ROUND((E4/C4),0)</f>
        <v>10794</v>
      </c>
      <c r="H4" s="9">
        <f t="shared" ref="H4:H9" si="16">ROUND((E4/D4),0)</f>
        <v>8995</v>
      </c>
      <c r="I4" s="4" t="e">
        <f>#REF!</f>
        <v>#REF!</v>
      </c>
      <c r="J4" s="4">
        <f t="shared" ref="J4:J9" si="17">S4</f>
        <v>0</v>
      </c>
      <c r="O4">
        <v>0</v>
      </c>
      <c r="P4">
        <v>630</v>
      </c>
      <c r="Q4">
        <f t="shared" ref="Q4:Q9" si="18">P4/1.2</f>
        <v>525</v>
      </c>
      <c r="R4" s="2">
        <v>6800000</v>
      </c>
    </row>
    <row r="5" spans="1:20" x14ac:dyDescent="0.25">
      <c r="A5" s="4">
        <f t="shared" si="9"/>
        <v>0</v>
      </c>
      <c r="B5" s="4">
        <f t="shared" si="10"/>
        <v>0</v>
      </c>
      <c r="C5" s="4">
        <f t="shared" si="11"/>
        <v>0</v>
      </c>
      <c r="D5" s="4">
        <f t="shared" si="12"/>
        <v>0</v>
      </c>
      <c r="E5" s="5">
        <f t="shared" si="13"/>
        <v>0</v>
      </c>
      <c r="F5" s="9" t="e">
        <f t="shared" si="14"/>
        <v>#DIV/0!</v>
      </c>
      <c r="G5" s="9" t="e">
        <f t="shared" si="15"/>
        <v>#DIV/0!</v>
      </c>
      <c r="H5" s="9" t="e">
        <f t="shared" si="16"/>
        <v>#DIV/0!</v>
      </c>
      <c r="I5" s="4" t="e">
        <f>#REF!</f>
        <v>#REF!</v>
      </c>
      <c r="J5" s="4">
        <f t="shared" si="17"/>
        <v>0</v>
      </c>
      <c r="O5">
        <v>0</v>
      </c>
      <c r="P5">
        <f t="shared" ref="P5:P9" si="19">O5/1.2</f>
        <v>0</v>
      </c>
      <c r="Q5">
        <f t="shared" si="18"/>
        <v>0</v>
      </c>
      <c r="R5" s="2">
        <v>0</v>
      </c>
    </row>
    <row r="6" spans="1:20" x14ac:dyDescent="0.25">
      <c r="A6" s="4">
        <f t="shared" si="9"/>
        <v>0</v>
      </c>
      <c r="B6" s="4">
        <f t="shared" si="10"/>
        <v>0</v>
      </c>
      <c r="C6" s="4">
        <f t="shared" si="11"/>
        <v>0</v>
      </c>
      <c r="D6" s="4">
        <f t="shared" si="12"/>
        <v>0</v>
      </c>
      <c r="E6" s="5">
        <f t="shared" si="13"/>
        <v>0</v>
      </c>
      <c r="F6" s="9" t="e">
        <f t="shared" si="14"/>
        <v>#DIV/0!</v>
      </c>
      <c r="G6" s="9" t="e">
        <f t="shared" si="15"/>
        <v>#DIV/0!</v>
      </c>
      <c r="H6" s="9" t="e">
        <f t="shared" si="16"/>
        <v>#DIV/0!</v>
      </c>
      <c r="I6" s="4" t="e">
        <f>#REF!</f>
        <v>#REF!</v>
      </c>
      <c r="J6" s="4">
        <f t="shared" si="17"/>
        <v>0</v>
      </c>
      <c r="O6">
        <v>0</v>
      </c>
      <c r="P6">
        <f t="shared" si="19"/>
        <v>0</v>
      </c>
      <c r="Q6">
        <f t="shared" si="18"/>
        <v>0</v>
      </c>
      <c r="R6" s="2">
        <v>0</v>
      </c>
    </row>
    <row r="7" spans="1:20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9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si="19"/>
        <v>0</v>
      </c>
      <c r="Q7">
        <f t="shared" si="18"/>
        <v>0</v>
      </c>
      <c r="R7" s="2">
        <v>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9"/>
        <v>0</v>
      </c>
      <c r="Q8">
        <f t="shared" si="18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9"/>
        <v>0</v>
      </c>
      <c r="Q9">
        <f t="shared" si="18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37" t="s">
        <v>35</v>
      </c>
      <c r="B15" s="37"/>
      <c r="C15" s="37"/>
      <c r="D15" s="37"/>
      <c r="E15" s="37"/>
      <c r="F15" s="37"/>
      <c r="G15" s="37"/>
      <c r="H15" s="37"/>
      <c r="I15" s="37"/>
      <c r="J15" s="37"/>
      <c r="K15" s="37"/>
      <c r="L15" s="37"/>
      <c r="M15" s="37"/>
      <c r="N15" s="37"/>
      <c r="O15" s="37"/>
      <c r="P15" s="37"/>
      <c r="Q15" s="37"/>
      <c r="R15" s="37"/>
    </row>
    <row r="16" spans="1:20" x14ac:dyDescent="0.25">
      <c r="A16" s="4">
        <f t="shared" ref="A16:A28" si="32">N16</f>
        <v>0</v>
      </c>
      <c r="B16" s="4">
        <f t="shared" ref="B16:B28" si="33">Q16</f>
        <v>650</v>
      </c>
      <c r="C16" s="4">
        <f>B16*1.2</f>
        <v>780</v>
      </c>
      <c r="D16" s="4">
        <f t="shared" ref="D16:D28" si="34">C16*1.2</f>
        <v>936</v>
      </c>
      <c r="E16" s="5">
        <f t="shared" ref="E16:E28" si="35">R16</f>
        <v>9500000</v>
      </c>
      <c r="F16" s="9">
        <f t="shared" ref="F16:F28" si="36">ROUND((E16/B16),0)</f>
        <v>14615</v>
      </c>
      <c r="G16" s="9">
        <f t="shared" ref="G16:G28" si="37">ROUND((E16/C16),0)</f>
        <v>12179</v>
      </c>
      <c r="H16" s="9">
        <f t="shared" ref="H16:H28" si="38">ROUND((E16/D16),0)</f>
        <v>10150</v>
      </c>
      <c r="I16" s="4" t="e">
        <f>#REF!</f>
        <v>#REF!</v>
      </c>
      <c r="J16" s="4">
        <f t="shared" ref="J16:J28" si="39">S16</f>
        <v>0</v>
      </c>
      <c r="O16">
        <v>0</v>
      </c>
      <c r="P16">
        <f t="shared" ref="P16:Q28" si="40">O16/1.2</f>
        <v>0</v>
      </c>
      <c r="Q16">
        <v>650</v>
      </c>
      <c r="R16" s="2">
        <v>9500000</v>
      </c>
    </row>
    <row r="17" spans="1:25" x14ac:dyDescent="0.25">
      <c r="A17" s="4">
        <f t="shared" si="32"/>
        <v>0</v>
      </c>
      <c r="B17" s="4">
        <f t="shared" si="33"/>
        <v>750</v>
      </c>
      <c r="C17" s="4">
        <f t="shared" ref="C17:C28" si="41">B17*1.2</f>
        <v>900</v>
      </c>
      <c r="D17" s="4">
        <f t="shared" si="34"/>
        <v>1080</v>
      </c>
      <c r="E17" s="5">
        <f t="shared" si="35"/>
        <v>9000000</v>
      </c>
      <c r="F17" s="9">
        <f t="shared" si="36"/>
        <v>12000</v>
      </c>
      <c r="G17" s="9">
        <f t="shared" si="37"/>
        <v>10000</v>
      </c>
      <c r="H17" s="9">
        <f t="shared" si="38"/>
        <v>8333</v>
      </c>
      <c r="I17" s="4" t="e">
        <f>#REF!</f>
        <v>#REF!</v>
      </c>
      <c r="J17" s="4">
        <f t="shared" si="39"/>
        <v>0</v>
      </c>
      <c r="O17">
        <v>0</v>
      </c>
      <c r="P17">
        <v>900</v>
      </c>
      <c r="Q17">
        <f t="shared" si="40"/>
        <v>750</v>
      </c>
      <c r="R17" s="2">
        <v>9000000</v>
      </c>
    </row>
    <row r="18" spans="1:25" x14ac:dyDescent="0.25">
      <c r="A18" s="4">
        <f t="shared" si="32"/>
        <v>0</v>
      </c>
      <c r="B18" s="4">
        <f t="shared" si="33"/>
        <v>466.66666666666669</v>
      </c>
      <c r="C18" s="4">
        <f t="shared" si="41"/>
        <v>560</v>
      </c>
      <c r="D18" s="4">
        <f t="shared" si="34"/>
        <v>672</v>
      </c>
      <c r="E18" s="5">
        <f t="shared" si="35"/>
        <v>6000000</v>
      </c>
      <c r="F18" s="9">
        <f t="shared" si="36"/>
        <v>12857</v>
      </c>
      <c r="G18" s="9">
        <f t="shared" si="37"/>
        <v>10714</v>
      </c>
      <c r="H18" s="9">
        <f t="shared" si="38"/>
        <v>8929</v>
      </c>
      <c r="I18" s="4" t="e">
        <f>#REF!</f>
        <v>#REF!</v>
      </c>
      <c r="J18" s="4">
        <f t="shared" si="39"/>
        <v>0</v>
      </c>
      <c r="O18">
        <v>0</v>
      </c>
      <c r="P18">
        <v>560</v>
      </c>
      <c r="Q18">
        <f t="shared" si="40"/>
        <v>466.66666666666669</v>
      </c>
      <c r="R18" s="2">
        <v>6000000</v>
      </c>
    </row>
    <row r="19" spans="1:25" x14ac:dyDescent="0.25">
      <c r="A19" s="4">
        <f t="shared" si="32"/>
        <v>0</v>
      </c>
      <c r="B19" s="4">
        <f t="shared" si="33"/>
        <v>958.33333333333337</v>
      </c>
      <c r="C19" s="4">
        <f t="shared" si="41"/>
        <v>1150</v>
      </c>
      <c r="D19" s="4">
        <f t="shared" si="34"/>
        <v>1380</v>
      </c>
      <c r="E19" s="5">
        <f t="shared" si="35"/>
        <v>12500000</v>
      </c>
      <c r="F19" s="9">
        <f t="shared" si="36"/>
        <v>13043</v>
      </c>
      <c r="G19" s="9">
        <f t="shared" si="37"/>
        <v>10870</v>
      </c>
      <c r="H19" s="9">
        <f t="shared" si="38"/>
        <v>9058</v>
      </c>
      <c r="I19" s="4" t="e">
        <f>#REF!</f>
        <v>#REF!</v>
      </c>
      <c r="J19" s="4">
        <f t="shared" si="39"/>
        <v>0</v>
      </c>
      <c r="O19">
        <v>0</v>
      </c>
      <c r="P19">
        <v>1150</v>
      </c>
      <c r="Q19">
        <f t="shared" si="40"/>
        <v>958.33333333333337</v>
      </c>
      <c r="R19" s="2">
        <v>12500000</v>
      </c>
    </row>
    <row r="20" spans="1:25" x14ac:dyDescent="0.25">
      <c r="A20" s="4">
        <f t="shared" si="32"/>
        <v>0</v>
      </c>
      <c r="B20" s="4">
        <f t="shared" si="33"/>
        <v>1000</v>
      </c>
      <c r="C20" s="4">
        <f t="shared" si="41"/>
        <v>1200</v>
      </c>
      <c r="D20" s="4">
        <f t="shared" si="34"/>
        <v>1440</v>
      </c>
      <c r="E20" s="5">
        <f t="shared" si="35"/>
        <v>12000000</v>
      </c>
      <c r="F20" s="9">
        <f t="shared" si="36"/>
        <v>12000</v>
      </c>
      <c r="G20" s="9">
        <f t="shared" si="37"/>
        <v>10000</v>
      </c>
      <c r="H20" s="9">
        <f t="shared" si="38"/>
        <v>8333</v>
      </c>
      <c r="I20" s="4" t="e">
        <f>#REF!</f>
        <v>#REF!</v>
      </c>
      <c r="J20" s="4">
        <f t="shared" si="39"/>
        <v>0</v>
      </c>
      <c r="O20">
        <v>0</v>
      </c>
      <c r="P20">
        <v>1200</v>
      </c>
      <c r="Q20">
        <f t="shared" si="40"/>
        <v>1000</v>
      </c>
      <c r="R20" s="2">
        <v>12000000</v>
      </c>
    </row>
    <row r="21" spans="1:25" x14ac:dyDescent="0.25">
      <c r="A21" s="4">
        <f t="shared" si="32"/>
        <v>0</v>
      </c>
      <c r="B21" s="4">
        <f t="shared" si="33"/>
        <v>1266.6666666666667</v>
      </c>
      <c r="C21" s="4">
        <f t="shared" si="41"/>
        <v>1520</v>
      </c>
      <c r="D21" s="4">
        <f t="shared" si="34"/>
        <v>1824</v>
      </c>
      <c r="E21" s="5">
        <f t="shared" si="35"/>
        <v>18500000</v>
      </c>
      <c r="F21" s="9">
        <f t="shared" si="36"/>
        <v>14605</v>
      </c>
      <c r="G21" s="9">
        <f t="shared" si="37"/>
        <v>12171</v>
      </c>
      <c r="H21" s="9">
        <f t="shared" si="38"/>
        <v>10143</v>
      </c>
      <c r="I21" s="4" t="e">
        <f>#REF!</f>
        <v>#REF!</v>
      </c>
      <c r="J21" s="4">
        <f t="shared" si="39"/>
        <v>0</v>
      </c>
      <c r="O21">
        <v>0</v>
      </c>
      <c r="P21">
        <v>1520</v>
      </c>
      <c r="Q21">
        <f t="shared" si="40"/>
        <v>1266.6666666666667</v>
      </c>
      <c r="R21" s="2">
        <v>18500000</v>
      </c>
    </row>
    <row r="22" spans="1:25" s="40" customFormat="1" x14ac:dyDescent="0.25">
      <c r="A22" s="41">
        <f t="shared" ref="A22:A24" si="42">N22</f>
        <v>0</v>
      </c>
      <c r="B22" s="41">
        <f t="shared" ref="B22:B24" si="43">Q22</f>
        <v>393</v>
      </c>
      <c r="C22" s="41">
        <f t="shared" ref="C22:C24" si="44">B22*1.2</f>
        <v>471.59999999999997</v>
      </c>
      <c r="D22" s="41">
        <f t="shared" ref="D22:D24" si="45">C22*1.2</f>
        <v>565.91999999999996</v>
      </c>
      <c r="E22" s="42">
        <f t="shared" ref="E22:E24" si="46">R22</f>
        <v>6700000</v>
      </c>
      <c r="F22" s="41">
        <f t="shared" ref="F22:F24" si="47">ROUND((E22/B22),0)</f>
        <v>17048</v>
      </c>
      <c r="G22" s="41">
        <f t="shared" ref="G22:G24" si="48">ROUND((E22/C22),0)</f>
        <v>14207</v>
      </c>
      <c r="H22" s="41">
        <f t="shared" ref="H22:H24" si="49">ROUND((E22/D22),0)</f>
        <v>11839</v>
      </c>
      <c r="I22" s="41" t="e">
        <f>#REF!</f>
        <v>#REF!</v>
      </c>
      <c r="J22" s="41">
        <f t="shared" ref="J22:J24" si="50">S22</f>
        <v>0</v>
      </c>
      <c r="O22" s="40">
        <v>0</v>
      </c>
      <c r="P22" s="40">
        <f t="shared" ref="P22:P24" si="51">O22/1.2</f>
        <v>0</v>
      </c>
      <c r="Q22" s="40">
        <v>393</v>
      </c>
      <c r="R22" s="43">
        <v>6700000</v>
      </c>
    </row>
    <row r="23" spans="1:25" s="40" customFormat="1" x14ac:dyDescent="0.25">
      <c r="A23" s="41">
        <f t="shared" si="42"/>
        <v>0</v>
      </c>
      <c r="B23" s="41">
        <f t="shared" si="43"/>
        <v>416.66666666666669</v>
      </c>
      <c r="C23" s="41">
        <f t="shared" si="44"/>
        <v>500</v>
      </c>
      <c r="D23" s="41">
        <f t="shared" si="45"/>
        <v>600</v>
      </c>
      <c r="E23" s="42">
        <f t="shared" si="46"/>
        <v>6500000</v>
      </c>
      <c r="F23" s="41">
        <f t="shared" si="47"/>
        <v>15600</v>
      </c>
      <c r="G23" s="41">
        <f t="shared" si="48"/>
        <v>13000</v>
      </c>
      <c r="H23" s="41">
        <f t="shared" si="49"/>
        <v>10833</v>
      </c>
      <c r="I23" s="41" t="e">
        <f>#REF!</f>
        <v>#REF!</v>
      </c>
      <c r="J23" s="41">
        <f t="shared" si="50"/>
        <v>0</v>
      </c>
      <c r="O23" s="40">
        <v>0</v>
      </c>
      <c r="P23" s="40">
        <v>500</v>
      </c>
      <c r="Q23" s="40">
        <f t="shared" ref="Q23:Q24" si="52">P23/1.2</f>
        <v>416.66666666666669</v>
      </c>
      <c r="R23" s="43">
        <v>6500000</v>
      </c>
    </row>
    <row r="24" spans="1:25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5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5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5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5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  <c r="U28" s="40"/>
    </row>
    <row r="29" spans="1:25" ht="15.75" x14ac:dyDescent="0.25">
      <c r="U29" s="17" t="s">
        <v>13</v>
      </c>
      <c r="V29" s="18"/>
      <c r="W29" s="19">
        <v>15500</v>
      </c>
      <c r="X29" s="20" t="s">
        <v>37</v>
      </c>
      <c r="Y29" t="s">
        <v>41</v>
      </c>
    </row>
    <row r="30" spans="1:25" ht="38.25" customHeight="1" x14ac:dyDescent="0.25">
      <c r="S30" s="10"/>
      <c r="T30" s="10"/>
      <c r="U30" s="21" t="s">
        <v>14</v>
      </c>
      <c r="V30" s="18"/>
      <c r="W30" s="19">
        <v>2500</v>
      </c>
      <c r="X30" s="22"/>
    </row>
    <row r="31" spans="1:25" ht="15.75" x14ac:dyDescent="0.25">
      <c r="S31" s="10"/>
      <c r="T31" s="10"/>
      <c r="U31" s="17" t="s">
        <v>15</v>
      </c>
      <c r="V31" s="18"/>
      <c r="W31" s="19">
        <f>W29-W30</f>
        <v>13000</v>
      </c>
      <c r="X31" s="22"/>
    </row>
    <row r="32" spans="1:25" ht="15.75" x14ac:dyDescent="0.25">
      <c r="E32" t="s">
        <v>39</v>
      </c>
      <c r="F32" s="7">
        <v>630</v>
      </c>
      <c r="G32" s="6"/>
      <c r="H32" s="6"/>
      <c r="S32" s="10"/>
      <c r="T32" s="10"/>
      <c r="U32" s="17" t="s">
        <v>16</v>
      </c>
      <c r="V32" s="18"/>
      <c r="W32" s="19">
        <f>W30</f>
        <v>2500</v>
      </c>
      <c r="X32" s="22"/>
    </row>
    <row r="33" spans="3:25" ht="15.75" x14ac:dyDescent="0.25">
      <c r="S33" s="10"/>
      <c r="T33" s="10"/>
      <c r="U33" s="17" t="s">
        <v>17</v>
      </c>
      <c r="V33" s="23"/>
      <c r="W33" s="24">
        <f>X33-X34</f>
        <v>17</v>
      </c>
      <c r="X33" s="25">
        <v>2024</v>
      </c>
    </row>
    <row r="34" spans="3:25" ht="15.75" x14ac:dyDescent="0.25">
      <c r="S34" s="10"/>
      <c r="T34" s="10"/>
      <c r="U34" s="17" t="s">
        <v>18</v>
      </c>
      <c r="V34" s="23"/>
      <c r="W34" s="24">
        <f>W35-W33</f>
        <v>43</v>
      </c>
      <c r="X34" s="24">
        <v>2007</v>
      </c>
      <c r="Y34" t="s">
        <v>40</v>
      </c>
    </row>
    <row r="35" spans="3:25" ht="15.75" x14ac:dyDescent="0.25">
      <c r="S35" s="10"/>
      <c r="T35" s="10"/>
      <c r="U35" s="17" t="s">
        <v>19</v>
      </c>
      <c r="V35" s="23"/>
      <c r="W35" s="24">
        <v>60</v>
      </c>
      <c r="X35" s="24"/>
    </row>
    <row r="36" spans="3:25" ht="55.5" customHeight="1" x14ac:dyDescent="0.25">
      <c r="P36" s="38" t="s">
        <v>38</v>
      </c>
      <c r="Q36" s="38"/>
      <c r="R36" s="38"/>
      <c r="S36" s="38"/>
      <c r="T36" s="39"/>
      <c r="U36" s="21" t="s">
        <v>20</v>
      </c>
      <c r="V36" s="23"/>
      <c r="W36" s="24">
        <f>90*W33/W35</f>
        <v>25.5</v>
      </c>
      <c r="X36" s="24"/>
    </row>
    <row r="37" spans="3:25" ht="15.75" x14ac:dyDescent="0.25">
      <c r="U37" s="17"/>
      <c r="V37" s="26"/>
      <c r="W37" s="27">
        <f>W36%</f>
        <v>0.255</v>
      </c>
      <c r="X37" s="27"/>
    </row>
    <row r="38" spans="3:25" ht="15.75" x14ac:dyDescent="0.25">
      <c r="C38">
        <v>8.6</v>
      </c>
      <c r="D38">
        <v>9.1999999999999993</v>
      </c>
      <c r="E38">
        <f>C38*D38</f>
        <v>79.11999999999999</v>
      </c>
      <c r="P38" s="14" t="s">
        <v>29</v>
      </c>
      <c r="Q38" s="14" t="s">
        <v>30</v>
      </c>
      <c r="R38" s="14" t="s">
        <v>31</v>
      </c>
      <c r="S38" s="14" t="s">
        <v>32</v>
      </c>
      <c r="T38" s="12"/>
      <c r="U38" s="17" t="s">
        <v>21</v>
      </c>
      <c r="V38" s="18"/>
      <c r="W38" s="19">
        <f>W32*W37</f>
        <v>637.5</v>
      </c>
      <c r="X38" s="22"/>
    </row>
    <row r="39" spans="3:25" ht="15.75" x14ac:dyDescent="0.25">
      <c r="C39">
        <v>5.8</v>
      </c>
      <c r="D39">
        <v>13.6</v>
      </c>
      <c r="E39">
        <f t="shared" ref="E39:E52" si="53">C39*D39</f>
        <v>78.88</v>
      </c>
      <c r="Q39" s="40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1862.5</v>
      </c>
      <c r="X39" s="22"/>
    </row>
    <row r="40" spans="3:25" ht="15.75" x14ac:dyDescent="0.25">
      <c r="C40">
        <v>4.4000000000000004</v>
      </c>
      <c r="D40">
        <v>3.6</v>
      </c>
      <c r="E40">
        <f t="shared" si="53"/>
        <v>15.840000000000002</v>
      </c>
      <c r="R40" s="6" t="s">
        <v>32</v>
      </c>
      <c r="S40" s="16">
        <f>SUM(S39:S39)</f>
        <v>0</v>
      </c>
      <c r="U40" s="17" t="s">
        <v>15</v>
      </c>
      <c r="V40" s="18"/>
      <c r="W40" s="19">
        <f>W31</f>
        <v>13000</v>
      </c>
      <c r="X40" s="22"/>
    </row>
    <row r="41" spans="3:25" ht="15.75" x14ac:dyDescent="0.25">
      <c r="C41">
        <v>2.4</v>
      </c>
      <c r="D41">
        <v>4.2</v>
      </c>
      <c r="E41">
        <f t="shared" si="53"/>
        <v>10.08</v>
      </c>
      <c r="R41" s="6" t="s">
        <v>24</v>
      </c>
      <c r="S41" s="16">
        <f>S40*90%</f>
        <v>0</v>
      </c>
      <c r="U41" s="23"/>
      <c r="V41" s="18"/>
      <c r="W41" s="19"/>
      <c r="X41" s="22"/>
    </row>
    <row r="42" spans="3:25" ht="15.75" x14ac:dyDescent="0.25">
      <c r="C42">
        <v>9</v>
      </c>
      <c r="D42">
        <v>8.9</v>
      </c>
      <c r="E42">
        <f t="shared" si="53"/>
        <v>80.100000000000009</v>
      </c>
      <c r="R42" s="6" t="s">
        <v>33</v>
      </c>
      <c r="S42" s="16">
        <f>S40*80%</f>
        <v>0</v>
      </c>
      <c r="U42" s="28" t="s">
        <v>23</v>
      </c>
      <c r="V42" s="29"/>
      <c r="W42" s="20">
        <f>W40+W39</f>
        <v>14862.5</v>
      </c>
      <c r="X42" s="22"/>
    </row>
    <row r="43" spans="3:25" ht="15.75" x14ac:dyDescent="0.25">
      <c r="C43">
        <v>4.3</v>
      </c>
      <c r="D43">
        <v>2.8</v>
      </c>
      <c r="E43">
        <f t="shared" si="53"/>
        <v>12.04</v>
      </c>
      <c r="S43" s="10"/>
      <c r="T43" s="10"/>
      <c r="U43" s="23"/>
      <c r="V43" s="23"/>
      <c r="W43" s="24"/>
      <c r="X43" s="24"/>
    </row>
    <row r="44" spans="3:25" ht="15.75" x14ac:dyDescent="0.25">
      <c r="C44">
        <v>2.2999999999999998</v>
      </c>
      <c r="D44">
        <v>2</v>
      </c>
      <c r="E44">
        <f t="shared" si="53"/>
        <v>4.5999999999999996</v>
      </c>
      <c r="S44" s="10"/>
      <c r="T44" s="10"/>
      <c r="U44" s="28" t="s">
        <v>36</v>
      </c>
      <c r="V44" s="30"/>
      <c r="W44" s="25">
        <v>630</v>
      </c>
      <c r="X44" s="24"/>
    </row>
    <row r="45" spans="3:25" ht="15.75" x14ac:dyDescent="0.25">
      <c r="C45">
        <v>2.4</v>
      </c>
      <c r="D45">
        <v>8.3000000000000007</v>
      </c>
      <c r="E45">
        <f t="shared" si="53"/>
        <v>19.920000000000002</v>
      </c>
      <c r="P45" s="13" t="s">
        <v>28</v>
      </c>
      <c r="S45" s="10"/>
      <c r="T45" s="11"/>
      <c r="U45" s="17" t="s">
        <v>32</v>
      </c>
      <c r="V45" s="31"/>
      <c r="W45" s="32">
        <f>W42*W44+X46</f>
        <v>9363375</v>
      </c>
      <c r="X45" s="33"/>
    </row>
    <row r="46" spans="3:25" ht="15.75" x14ac:dyDescent="0.25">
      <c r="C46">
        <v>7.2</v>
      </c>
      <c r="D46">
        <v>8.9</v>
      </c>
      <c r="E46">
        <f t="shared" si="53"/>
        <v>64.08</v>
      </c>
      <c r="S46" s="11"/>
      <c r="T46" s="10"/>
      <c r="U46" s="17" t="s">
        <v>24</v>
      </c>
      <c r="V46" s="23"/>
      <c r="W46" s="34">
        <f>W45*0.9</f>
        <v>8427037.5</v>
      </c>
    </row>
    <row r="47" spans="3:25" ht="15.75" x14ac:dyDescent="0.25">
      <c r="C47">
        <v>5.6</v>
      </c>
      <c r="D47">
        <v>4.0999999999999996</v>
      </c>
      <c r="E47">
        <f t="shared" si="53"/>
        <v>22.959999999999997</v>
      </c>
      <c r="S47" s="10"/>
      <c r="T47" s="10"/>
      <c r="U47" s="17" t="s">
        <v>25</v>
      </c>
      <c r="V47" s="23"/>
      <c r="W47" s="34">
        <f>W45*0.8</f>
        <v>7490700</v>
      </c>
      <c r="X47" s="34"/>
    </row>
    <row r="48" spans="3:25" ht="15.75" x14ac:dyDescent="0.25">
      <c r="C48">
        <v>2.7</v>
      </c>
      <c r="D48">
        <v>3.7</v>
      </c>
      <c r="E48">
        <f t="shared" si="53"/>
        <v>9.990000000000002</v>
      </c>
      <c r="O48" s="10"/>
      <c r="P48" s="10"/>
      <c r="Q48" s="10"/>
      <c r="R48" s="10"/>
      <c r="S48" s="10"/>
      <c r="T48" s="10"/>
      <c r="U48" s="17"/>
      <c r="V48" s="23"/>
      <c r="W48" s="35"/>
      <c r="X48" s="24"/>
    </row>
    <row r="49" spans="3:24" ht="15.75" x14ac:dyDescent="0.25">
      <c r="C49">
        <v>10.1</v>
      </c>
      <c r="D49">
        <v>10.9</v>
      </c>
      <c r="E49">
        <f t="shared" si="53"/>
        <v>110.09</v>
      </c>
      <c r="U49" s="17" t="s">
        <v>26</v>
      </c>
      <c r="V49" s="23"/>
      <c r="W49" s="35"/>
      <c r="X49" s="35"/>
    </row>
    <row r="50" spans="3:24" ht="15.75" x14ac:dyDescent="0.25">
      <c r="C50">
        <v>7</v>
      </c>
      <c r="D50">
        <v>1.2</v>
      </c>
      <c r="E50">
        <f t="shared" si="53"/>
        <v>8.4</v>
      </c>
      <c r="U50" s="36" t="s">
        <v>27</v>
      </c>
      <c r="V50" s="35"/>
      <c r="W50" s="34">
        <f>W45*0.025/12</f>
        <v>19507.03125</v>
      </c>
      <c r="X50" s="34"/>
    </row>
    <row r="51" spans="3:24" x14ac:dyDescent="0.25">
      <c r="C51">
        <v>11.9</v>
      </c>
      <c r="D51">
        <v>9.5</v>
      </c>
      <c r="E51">
        <f t="shared" si="53"/>
        <v>113.05</v>
      </c>
    </row>
    <row r="52" spans="3:24" x14ac:dyDescent="0.25">
      <c r="C52">
        <v>2.2999999999999998</v>
      </c>
      <c r="D52">
        <v>2</v>
      </c>
      <c r="E52">
        <f t="shared" si="53"/>
        <v>4.5999999999999996</v>
      </c>
    </row>
    <row r="53" spans="3:24" x14ac:dyDescent="0.25">
      <c r="E53">
        <f>SUM(E38:E52)</f>
        <v>633.75</v>
      </c>
    </row>
    <row r="57" spans="3:24" x14ac:dyDescent="0.25">
      <c r="C57">
        <v>7.9</v>
      </c>
      <c r="D57">
        <v>2.5</v>
      </c>
      <c r="E57">
        <f t="shared" ref="E57:E60" si="54">C57*D57</f>
        <v>19.75</v>
      </c>
    </row>
    <row r="58" spans="3:24" x14ac:dyDescent="0.25">
      <c r="C58">
        <v>2.2000000000000002</v>
      </c>
      <c r="D58">
        <v>6</v>
      </c>
      <c r="E58">
        <f t="shared" si="54"/>
        <v>13.200000000000001</v>
      </c>
    </row>
    <row r="59" spans="3:24" x14ac:dyDescent="0.25">
      <c r="C59">
        <v>2.7</v>
      </c>
      <c r="D59">
        <v>3.7</v>
      </c>
      <c r="E59">
        <f t="shared" si="54"/>
        <v>9.990000000000002</v>
      </c>
    </row>
    <row r="60" spans="3:24" x14ac:dyDescent="0.25">
      <c r="C60">
        <v>2.2000000000000002</v>
      </c>
      <c r="D60">
        <v>6.3</v>
      </c>
      <c r="E60">
        <f t="shared" si="54"/>
        <v>13.860000000000001</v>
      </c>
    </row>
    <row r="61" spans="3:24" x14ac:dyDescent="0.25">
      <c r="E61">
        <f>SUM(E57:E60)</f>
        <v>56.800000000000004</v>
      </c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S18" sqref="S18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9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T10"/>
  <sheetViews>
    <sheetView zoomScaleNormal="100" workbookViewId="0">
      <selection activeCell="R19" sqref="R19"/>
    </sheetView>
  </sheetViews>
  <sheetFormatPr defaultRowHeight="15" x14ac:dyDescent="0.25"/>
  <sheetData>
    <row r="2" spans="1:20" x14ac:dyDescent="0.25">
      <c r="A2" s="6"/>
    </row>
    <row r="10" spans="1:20" x14ac:dyDescent="0.25">
      <c r="S10">
        <v>50.74</v>
      </c>
      <c r="T10">
        <f>S10*10.764</f>
        <v>546.16535999999996</v>
      </c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R10:S19"/>
  <sheetViews>
    <sheetView zoomScaleNormal="100" workbookViewId="0">
      <selection activeCell="U14" sqref="U14"/>
    </sheetView>
  </sheetViews>
  <sheetFormatPr defaultRowHeight="15" x14ac:dyDescent="0.25"/>
  <sheetData>
    <row r="10" spans="18:19" x14ac:dyDescent="0.25">
      <c r="R10">
        <v>58.55</v>
      </c>
      <c r="S10">
        <f>R10*10.764</f>
        <v>630.23219999999992</v>
      </c>
    </row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topLeftCell="A4" workbookViewId="0">
      <selection activeCell="Y29" sqref="Y29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topLeftCell="A13" zoomScaleNormal="100" workbookViewId="0">
      <selection activeCell="R13" sqref="R1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2024-05-31T09:45:47Z</dcterms:modified>
</cp:coreProperties>
</file>