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RUSHIKESH RATAN SHINDE - SBI\"/>
    </mc:Choice>
  </mc:AlternateContent>
  <xr:revisionPtr revIDLastSave="0" documentId="13_ncr:1_{EEBBC58B-E250-4333-8853-AC4EC8377DC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10" i="20" l="1"/>
  <c r="T13" i="19"/>
  <c r="E33" i="4"/>
  <c r="Y15" i="18" l="1"/>
  <c r="T19" i="17"/>
  <c r="G33" i="4" l="1"/>
  <c r="F32" i="4"/>
  <c r="F31" i="4"/>
  <c r="W30" i="4" l="1"/>
  <c r="P8" i="4" l="1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6" i="4"/>
  <c r="B6" i="4" s="1"/>
  <c r="C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J4" i="4"/>
  <c r="I4" i="4"/>
  <c r="E4" i="4"/>
  <c r="A4" i="4"/>
  <c r="B4" i="4" l="1"/>
  <c r="H23" i="4"/>
  <c r="H7" i="4"/>
  <c r="F7" i="4"/>
  <c r="F8" i="4"/>
  <c r="G7" i="4"/>
  <c r="G8" i="4"/>
  <c r="H5" i="4"/>
  <c r="H21" i="4"/>
  <c r="H22" i="4"/>
  <c r="G5" i="4"/>
  <c r="F21" i="4"/>
  <c r="F22" i="4"/>
  <c r="F23" i="4"/>
  <c r="G21" i="4"/>
  <c r="G22" i="4"/>
  <c r="G23" i="4"/>
  <c r="F6" i="4"/>
  <c r="D6" i="4"/>
  <c r="H6" i="4" s="1"/>
  <c r="G6" i="4"/>
  <c r="F5" i="4"/>
  <c r="P12" i="4"/>
  <c r="Q12" i="4" s="1"/>
  <c r="B12" i="4" s="1"/>
  <c r="C12" i="4" s="1"/>
  <c r="D12" i="4" s="1"/>
  <c r="J12" i="4"/>
  <c r="I12" i="4"/>
  <c r="E12" i="4"/>
  <c r="A12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3" i="4"/>
  <c r="Q13" i="4" s="1"/>
  <c r="B13" i="4" s="1"/>
  <c r="C13" i="4" s="1"/>
  <c r="J13" i="4"/>
  <c r="I13" i="4"/>
  <c r="E13" i="4"/>
  <c r="A13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9" i="4"/>
  <c r="Q9" i="4" s="1"/>
  <c r="B9" i="4" s="1"/>
  <c r="C9" i="4" s="1"/>
  <c r="J9" i="4"/>
  <c r="I9" i="4"/>
  <c r="E9" i="4"/>
  <c r="A9" i="4"/>
  <c r="Q3" i="4"/>
  <c r="B3" i="4" s="1"/>
  <c r="C3" i="4" s="1"/>
  <c r="J3" i="4"/>
  <c r="I3" i="4"/>
  <c r="E3" i="4"/>
  <c r="A3" i="4"/>
  <c r="C4" i="4" l="1"/>
  <c r="F4" i="4"/>
  <c r="F9" i="4"/>
  <c r="H26" i="4"/>
  <c r="H17" i="4"/>
  <c r="F13" i="4"/>
  <c r="H18" i="4"/>
  <c r="H25" i="4"/>
  <c r="H12" i="4"/>
  <c r="F12" i="4"/>
  <c r="G12" i="4"/>
  <c r="H15" i="4"/>
  <c r="H16" i="4"/>
  <c r="H20" i="4"/>
  <c r="H27" i="4"/>
  <c r="H24" i="4"/>
  <c r="D19" i="4"/>
  <c r="H19" i="4" s="1"/>
  <c r="G19" i="4"/>
  <c r="F15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5" i="4"/>
  <c r="G17" i="4"/>
  <c r="D10" i="4"/>
  <c r="H10" i="4" s="1"/>
  <c r="G10" i="4"/>
  <c r="F10" i="4"/>
  <c r="D11" i="4"/>
  <c r="H11" i="4" s="1"/>
  <c r="G11" i="4"/>
  <c r="D3" i="4"/>
  <c r="H3" i="4" s="1"/>
  <c r="G3" i="4"/>
  <c r="F11" i="4"/>
  <c r="F3" i="4"/>
  <c r="D9" i="4"/>
  <c r="H9" i="4" s="1"/>
  <c r="G9" i="4"/>
  <c r="D13" i="4"/>
  <c r="H13" i="4" s="1"/>
  <c r="G13" i="4"/>
  <c r="R38" i="4"/>
  <c r="Q38" i="4"/>
  <c r="W48" i="4"/>
  <c r="W32" i="4"/>
  <c r="W35" i="4" s="1"/>
  <c r="W36" i="4" s="1"/>
  <c r="W31" i="4"/>
  <c r="W39" i="4"/>
  <c r="D4" i="4" l="1"/>
  <c r="H4" i="4" s="1"/>
  <c r="G4" i="4"/>
  <c r="S38" i="4"/>
  <c r="S39" i="4" s="1"/>
  <c r="S41" i="4" s="1"/>
  <c r="W33" i="4"/>
  <c r="W37" i="4"/>
  <c r="W38" i="4" s="1"/>
  <c r="W41" i="4" s="1"/>
  <c r="W44" i="4" s="1"/>
  <c r="W45" i="4" s="1"/>
  <c r="S40" i="4" l="1"/>
  <c r="W50" i="4" l="1"/>
  <c r="W46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<sst xmlns="http://schemas.openxmlformats.org/spreadsheetml/2006/main" count="49" uniqueCount="42">
  <si>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</si>
  <si>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</si>
  <si>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</si>
  <si>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</si>
  <si>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</si>
  <si>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</si>
  <si>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</si>
  <si>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</si>
  <si>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</si>
  <si>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</si>
  <si>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</si>
  <si>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</si>
  <si>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</si>
  <si>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</si>
  <si>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</si>
  <si>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</si>
  <si>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</si>
  <si>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</si>
  <si>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</si>
  <si>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</si>
  <si>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</si>
  <si>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</si>
  <si>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</si>
  <si>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</si>
  <si>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</si>
  <si>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</si>
  <si>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</si>
  <si>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</si>
  <si>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</si>
  <si>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</si>
  <si>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</si>
  <si>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</si>
  <si>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</si>
  <si>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</si>
  <si>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</si>
  <si>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</si>
  <si>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</si>
  <si>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</si>
  <si>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</si>
  <si>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Mahabal Branch ) - RUSHIKESH RATAN SHINDE</t>
  </si>
  <si>
    <t>Agree CA</t>
  </si>
  <si>
    <t>EBVT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</si>
</sst>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47</xdr:row>
      <xdr:rowOff>10712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361D7E-BC51-4170-AB07-E09F73DE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48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5A5C8-DA0E-4740-9451-CE2B42296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8116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45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D7F0E-A480-41BE-9303-8B6F0C8A9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8564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42</xdr:row>
      <xdr:rowOff>105833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AF555A-B42B-49C9-8077-CBB169E4B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7582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43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477752-B10A-4F78-8D67-B8F031BA6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69446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34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741923-83BA-41DC-9B37-6B5DA0A2C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65636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8E159-4F1C-4DBE-A17F-10EF4AF2E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63540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34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0426B3-CB15-4FFD-893A-3612DC431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6392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"/>
  <sheetViews>
    <sheetView tabSelected="1" topLeftCell="A25" zoomScaleNormal="100" workbookViewId="0">
      <selection activeCell="X50" sqref="X5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3" si="0">N3</f>
        <v>0</v>
      </c>
      <c r="B3" s="4">
        <f t="shared" ref="B3:B13" si="1">Q3</f>
        <v>381.66666666666669</v>
      </c>
      <c r="C3" s="4">
        <f>B3*1.2</f>
        <v>458</v>
      </c>
      <c r="D3" s="4">
        <f t="shared" ref="D3:D13" si="2">C3*1.2</f>
        <v>549.6</v>
      </c>
      <c r="E3" s="5">
        <f t="shared" ref="E3:E13" si="3">R3</f>
        <v>4493118</v>
      </c>
      <c r="F3" s="9">
        <f t="shared" ref="F3:F13" si="4">ROUND((E3/B3),0)</f>
        <v>11772</v>
      </c>
      <c r="G3" s="9">
        <f t="shared" ref="G3:G13" si="5">ROUND((E3/C3),0)</f>
        <v>9810</v>
      </c>
      <c r="H3" s="9">
        <f t="shared" ref="H3:H13" si="6">ROUND((E3/D3),0)</f>
        <v>8175</v>
      </c>
      <c r="I3" s="4" t="e">
        <f>#REF!</f>
        <v>#REF!</v>
      </c>
      <c r="J3" s="4">
        <f t="shared" ref="J3:J13" si="7">S3</f>
        <v>0</v>
      </c>
      <c r="O3">
        <v>0</v>
      </c>
      <c r="P3">
        <v>458</v>
      </c>
      <c r="Q3">
        <f t="shared" ref="P3:Q13" si="8">P3/1.2</f>
        <v>381.66666666666669</v>
      </c>
      <c r="R3" s="2">
        <v>4493118</v>
      </c>
    </row>
    <row r="4" spans="1:20" s="49" customFormat="1" x14ac:dyDescent="0.25">
      <c r="A4" s="9">
        <f t="shared" ref="A4:A8" si="9">N4</f>
        <v>0</v>
      </c>
      <c r="B4" s="9">
        <f t="shared" ref="B4:B8" si="10">Q4</f>
        <v>571</v>
      </c>
      <c r="C4" s="9">
        <f t="shared" ref="C4:C8" si="11">B4*1.2</f>
        <v>685.19999999999993</v>
      </c>
      <c r="D4" s="9">
        <f t="shared" ref="D4:D8" si="12">C4*1.2</f>
        <v>822.2399999999999</v>
      </c>
      <c r="E4" s="48">
        <f t="shared" ref="E4:E8" si="13">R4</f>
        <v>6013602</v>
      </c>
      <c r="F4" s="9">
        <f t="shared" ref="F4:F8" si="14">ROUND((E4/B4),0)</f>
        <v>10532</v>
      </c>
      <c r="G4" s="9">
        <f t="shared" ref="G4:G8" si="15">ROUND((E4/C4),0)</f>
        <v>8776</v>
      </c>
      <c r="H4" s="9">
        <f t="shared" ref="H4:H8" si="16">ROUND((E4/D4),0)</f>
        <v>7314</v>
      </c>
      <c r="I4" s="9" t="e">
        <f>#REF!</f>
        <v>#REF!</v>
      </c>
      <c r="J4" s="9">
        <f t="shared" ref="J4:J8" si="17">S4</f>
        <v>0</v>
      </c>
      <c r="O4" s="49">
        <v>0</v>
      </c>
      <c r="P4" s="49">
        <f t="shared" ref="P4:P8" si="18">O4/1.2</f>
        <v>0</v>
      </c>
      <c r="Q4" s="49">
        <v>571</v>
      </c>
      <c r="R4" s="50">
        <v>6013602</v>
      </c>
    </row>
    <row r="5" spans="1:20" x14ac:dyDescent="0.25">
      <c r="A5" s="4">
        <f t="shared" si="9"/>
        <v>0</v>
      </c>
      <c r="B5" s="4">
        <f t="shared" si="10"/>
        <v>571</v>
      </c>
      <c r="C5" s="4">
        <f t="shared" si="11"/>
        <v>685.19999999999993</v>
      </c>
      <c r="D5" s="4">
        <f t="shared" si="12"/>
        <v>822.2399999999999</v>
      </c>
      <c r="E5" s="5">
        <f t="shared" si="13"/>
        <v>6844283</v>
      </c>
      <c r="F5" s="9">
        <f t="shared" si="14"/>
        <v>11986</v>
      </c>
      <c r="G5" s="9">
        <f t="shared" si="15"/>
        <v>9989</v>
      </c>
      <c r="H5" s="9">
        <f t="shared" si="16"/>
        <v>8324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571</v>
      </c>
      <c r="R5" s="2">
        <v>6844283</v>
      </c>
    </row>
    <row r="6" spans="1:20" s="44" customFormat="1" x14ac:dyDescent="0.25">
      <c r="A6" s="45">
        <f t="shared" si="9"/>
        <v>0</v>
      </c>
      <c r="B6" s="45">
        <f t="shared" si="10"/>
        <v>464</v>
      </c>
      <c r="C6" s="45">
        <f t="shared" si="11"/>
        <v>556.79999999999995</v>
      </c>
      <c r="D6" s="45">
        <f t="shared" si="12"/>
        <v>668.16</v>
      </c>
      <c r="E6" s="46">
        <f t="shared" si="13"/>
        <v>5240000</v>
      </c>
      <c r="F6" s="45">
        <f t="shared" si="14"/>
        <v>11293</v>
      </c>
      <c r="G6" s="45">
        <f t="shared" si="15"/>
        <v>9411</v>
      </c>
      <c r="H6" s="45">
        <f t="shared" si="16"/>
        <v>7842</v>
      </c>
      <c r="I6" s="45" t="e">
        <f>#REF!</f>
        <v>#REF!</v>
      </c>
      <c r="J6" s="45">
        <f t="shared" si="17"/>
        <v>0</v>
      </c>
      <c r="O6" s="44">
        <v>0</v>
      </c>
      <c r="P6" s="44">
        <f t="shared" si="18"/>
        <v>0</v>
      </c>
      <c r="Q6" s="44">
        <v>464</v>
      </c>
      <c r="R6" s="47">
        <v>5240000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45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4:Q8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ref="C9:C13" si="20">B9*1.2</f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2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 s="44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ref="A12" si="21">N12</f>
        <v>0</v>
      </c>
      <c r="B12" s="4">
        <f t="shared" ref="B12" si="22">Q12</f>
        <v>0</v>
      </c>
      <c r="C12" s="4">
        <f t="shared" ref="C12" si="23">B12*1.2</f>
        <v>0</v>
      </c>
      <c r="D12" s="4">
        <f t="shared" ref="D12" si="24">C12*1.2</f>
        <v>0</v>
      </c>
      <c r="E12" s="5">
        <f t="shared" ref="E12" si="25">R12</f>
        <v>0</v>
      </c>
      <c r="F12" s="9" t="e">
        <f t="shared" ref="F12" si="26">ROUND((E12/B12),0)</f>
        <v>#DIV/0!</v>
      </c>
      <c r="G12" s="9" t="e">
        <f t="shared" ref="G12" si="27">ROUND((E12/C12),0)</f>
        <v>#DIV/0!</v>
      </c>
      <c r="H12" s="9" t="e">
        <f t="shared" ref="H12" si="28">ROUND((E12/D12),0)</f>
        <v>#DIV/0!</v>
      </c>
      <c r="I12" s="4" t="e">
        <f>#REF!</f>
        <v>#REF!</v>
      </c>
      <c r="J12" s="4">
        <f t="shared" ref="J12" si="29">S12</f>
        <v>0</v>
      </c>
      <c r="O12">
        <v>0</v>
      </c>
      <c r="P12">
        <f t="shared" ref="P12" si="30">O12/1.2</f>
        <v>0</v>
      </c>
      <c r="Q12">
        <f t="shared" ref="Q12" si="31">P12/1.2</f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2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ht="36.75" customHeight="1" x14ac:dyDescent="0.25">
      <c r="A14" s="41" t="s">
        <v>36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</row>
    <row r="15" spans="1:20" x14ac:dyDescent="0.25">
      <c r="A15" s="4">
        <f t="shared" ref="A15:A27" si="32">N15</f>
        <v>0</v>
      </c>
      <c r="B15" s="4">
        <f t="shared" ref="B15:B27" si="33">Q15</f>
        <v>533</v>
      </c>
      <c r="C15" s="4">
        <f>B15*1.2</f>
        <v>639.6</v>
      </c>
      <c r="D15" s="4">
        <f t="shared" ref="D15:D27" si="34">C15*1.2</f>
        <v>767.52</v>
      </c>
      <c r="E15" s="5">
        <f t="shared" ref="E15:E27" si="35">R15</f>
        <v>8820000</v>
      </c>
      <c r="F15" s="9">
        <f t="shared" ref="F15:F27" si="36">ROUND((E15/B15),0)</f>
        <v>16548</v>
      </c>
      <c r="G15" s="9">
        <f t="shared" ref="G15:G27" si="37">ROUND((E15/C15),0)</f>
        <v>13790</v>
      </c>
      <c r="H15" s="9">
        <f t="shared" ref="H15:H27" si="38">ROUND((E15/D15),0)</f>
        <v>11492</v>
      </c>
      <c r="I15" s="4" t="e">
        <f>#REF!</f>
        <v>#REF!</v>
      </c>
      <c r="J15" s="4">
        <f t="shared" ref="J15:J27" si="39">S15</f>
        <v>0</v>
      </c>
      <c r="O15">
        <v>0</v>
      </c>
      <c r="P15">
        <f t="shared" ref="P15:Q27" si="40">O15/1.2</f>
        <v>0</v>
      </c>
      <c r="Q15">
        <v>533</v>
      </c>
      <c r="R15" s="2">
        <v>8820000</v>
      </c>
    </row>
    <row r="16" spans="1:20" s="44" customFormat="1" x14ac:dyDescent="0.25">
      <c r="A16" s="45">
        <f t="shared" si="32"/>
        <v>0</v>
      </c>
      <c r="B16" s="45">
        <f t="shared" si="33"/>
        <v>656</v>
      </c>
      <c r="C16" s="45">
        <f t="shared" ref="C16:C27" si="41">B16*1.2</f>
        <v>787.19999999999993</v>
      </c>
      <c r="D16" s="45">
        <f t="shared" si="34"/>
        <v>944.63999999999987</v>
      </c>
      <c r="E16" s="46">
        <f t="shared" si="35"/>
        <v>8100000</v>
      </c>
      <c r="F16" s="45">
        <f t="shared" si="36"/>
        <v>12348</v>
      </c>
      <c r="G16" s="45">
        <f t="shared" si="37"/>
        <v>10290</v>
      </c>
      <c r="H16" s="45">
        <f t="shared" si="38"/>
        <v>8575</v>
      </c>
      <c r="I16" s="45" t="e">
        <f>#REF!</f>
        <v>#REF!</v>
      </c>
      <c r="J16" s="45">
        <f t="shared" si="39"/>
        <v>0</v>
      </c>
      <c r="O16" s="44">
        <v>0</v>
      </c>
      <c r="P16" s="44">
        <f t="shared" si="40"/>
        <v>0</v>
      </c>
      <c r="Q16" s="44">
        <v>656</v>
      </c>
      <c r="R16" s="47">
        <v>8100000</v>
      </c>
    </row>
    <row r="17" spans="1:24" s="44" customFormat="1" x14ac:dyDescent="0.25">
      <c r="A17" s="45">
        <f t="shared" si="32"/>
        <v>0</v>
      </c>
      <c r="B17" s="45">
        <f t="shared" si="33"/>
        <v>702</v>
      </c>
      <c r="C17" s="45">
        <f t="shared" si="41"/>
        <v>842.4</v>
      </c>
      <c r="D17" s="45">
        <f t="shared" si="34"/>
        <v>1010.8799999999999</v>
      </c>
      <c r="E17" s="46">
        <f t="shared" si="35"/>
        <v>8231000</v>
      </c>
      <c r="F17" s="45">
        <f t="shared" si="36"/>
        <v>11725</v>
      </c>
      <c r="G17" s="45">
        <f t="shared" si="37"/>
        <v>9771</v>
      </c>
      <c r="H17" s="45">
        <f t="shared" si="38"/>
        <v>8142</v>
      </c>
      <c r="I17" s="45" t="e">
        <f>#REF!</f>
        <v>#REF!</v>
      </c>
      <c r="J17" s="45">
        <f t="shared" si="39"/>
        <v>0</v>
      </c>
      <c r="O17" s="44">
        <v>0</v>
      </c>
      <c r="P17" s="44">
        <f t="shared" si="40"/>
        <v>0</v>
      </c>
      <c r="Q17" s="44">
        <v>702</v>
      </c>
      <c r="R17" s="47">
        <v>8231000</v>
      </c>
    </row>
    <row r="18" spans="1:24" x14ac:dyDescent="0.25">
      <c r="A18" s="4">
        <f t="shared" si="32"/>
        <v>0</v>
      </c>
      <c r="B18" s="4">
        <f t="shared" si="33"/>
        <v>572</v>
      </c>
      <c r="C18" s="4">
        <f t="shared" si="41"/>
        <v>686.4</v>
      </c>
      <c r="D18" s="4">
        <f t="shared" si="34"/>
        <v>823.68</v>
      </c>
      <c r="E18" s="5">
        <f t="shared" si="35"/>
        <v>8508000</v>
      </c>
      <c r="F18" s="9">
        <f t="shared" si="36"/>
        <v>14874</v>
      </c>
      <c r="G18" s="9">
        <f t="shared" si="37"/>
        <v>12395</v>
      </c>
      <c r="H18" s="9">
        <f t="shared" si="38"/>
        <v>10329</v>
      </c>
      <c r="I18" s="4" t="e">
        <f>#REF!</f>
        <v>#REF!</v>
      </c>
      <c r="J18" s="4">
        <f t="shared" si="39"/>
        <v>0</v>
      </c>
      <c r="O18">
        <v>0</v>
      </c>
      <c r="P18" s="44">
        <f t="shared" si="40"/>
        <v>0</v>
      </c>
      <c r="Q18">
        <v>572</v>
      </c>
      <c r="R18" s="2">
        <v>8508000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ref="A21:A23" si="42">N21</f>
        <v>0</v>
      </c>
      <c r="B21" s="4">
        <f t="shared" ref="B21:B23" si="43">Q21</f>
        <v>0</v>
      </c>
      <c r="C21" s="4">
        <f t="shared" ref="C21:C23" si="44">B21*1.2</f>
        <v>0</v>
      </c>
      <c r="D21" s="4">
        <f t="shared" ref="D21:D23" si="45">C21*1.2</f>
        <v>0</v>
      </c>
      <c r="E21" s="5">
        <f t="shared" ref="E21:E23" si="46">R21</f>
        <v>0</v>
      </c>
      <c r="F21" s="9" t="e">
        <f t="shared" ref="F21:F23" si="47">ROUND((E21/B21),0)</f>
        <v>#DIV/0!</v>
      </c>
      <c r="G21" s="9" t="e">
        <f t="shared" ref="G21:G23" si="48">ROUND((E21/C21),0)</f>
        <v>#DIV/0!</v>
      </c>
      <c r="H21" s="9" t="e">
        <f t="shared" ref="H21:H23" si="49">ROUND((E21/D21),0)</f>
        <v>#DIV/0!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f t="shared" ref="Q21:Q23" si="52">P21/1.2</f>
        <v>0</v>
      </c>
      <c r="R21" s="2">
        <v>0</v>
      </c>
    </row>
    <row r="22" spans="1:24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41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11500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S30" s="10"/>
      <c r="T30" s="10"/>
      <c r="U30" s="17" t="s">
        <v>15</v>
      </c>
      <c r="V30" s="18"/>
      <c r="W30" s="19">
        <f>W28-W29</f>
        <v>9000</v>
      </c>
      <c r="X30" s="22"/>
    </row>
    <row r="31" spans="1:24" ht="15.75" x14ac:dyDescent="0.25">
      <c r="D31" t="s">
        <v>40</v>
      </c>
      <c r="E31">
        <v>55.83</v>
      </c>
      <c r="F31" s="7">
        <f>E31*10.764</f>
        <v>600.95411999999999</v>
      </c>
      <c r="G31" s="6">
        <v>601</v>
      </c>
      <c r="H31" s="6"/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D32" t="s">
        <v>41</v>
      </c>
      <c r="E32">
        <v>5.1100000000000003</v>
      </c>
      <c r="F32" s="7">
        <f>E32*10.764</f>
        <v>55.004040000000003</v>
      </c>
      <c r="G32">
        <v>55</v>
      </c>
      <c r="S32" s="10"/>
      <c r="T32" s="10"/>
      <c r="U32" s="17" t="s">
        <v>17</v>
      </c>
      <c r="V32" s="23"/>
      <c r="W32" s="24">
        <f>X32-X33</f>
        <v>0</v>
      </c>
      <c r="X32" s="25">
        <v>2024</v>
      </c>
    </row>
    <row r="33" spans="5:24" ht="15.75" x14ac:dyDescent="0.25">
      <c r="E33">
        <f>E31+E32</f>
        <v>60.94</v>
      </c>
      <c r="G33">
        <f>SUM(G31:G32)</f>
        <v>656</v>
      </c>
      <c r="S33" s="10"/>
      <c r="T33" s="10"/>
      <c r="U33" s="17" t="s">
        <v>18</v>
      </c>
      <c r="V33" s="23"/>
      <c r="W33" s="24">
        <f>W34-W32</f>
        <v>60</v>
      </c>
      <c r="X33" s="24">
        <v>2024</v>
      </c>
    </row>
    <row r="34" spans="5:24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5:24" ht="39" customHeight="1" x14ac:dyDescent="0.25">
      <c r="P35" s="42" t="s">
        <v>39</v>
      </c>
      <c r="Q35" s="42"/>
      <c r="R35" s="42"/>
      <c r="S35" s="42"/>
      <c r="T35" s="43"/>
      <c r="U35" s="21" t="s">
        <v>20</v>
      </c>
      <c r="V35" s="23"/>
      <c r="W35" s="24">
        <f>90*W32/W34</f>
        <v>0</v>
      </c>
      <c r="X35" s="24"/>
    </row>
    <row r="36" spans="5:24" ht="15.75" x14ac:dyDescent="0.25">
      <c r="U36" s="17"/>
      <c r="V36" s="26"/>
      <c r="W36" s="27">
        <f>W35%</f>
        <v>0</v>
      </c>
      <c r="X36" s="27"/>
    </row>
    <row r="37" spans="5:24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5:24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5:24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9000</v>
      </c>
      <c r="X39" s="22"/>
    </row>
    <row r="40" spans="5:24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5:24" ht="15.75" x14ac:dyDescent="0.25">
      <c r="R41" s="6" t="s">
        <v>34</v>
      </c>
      <c r="S41" s="16">
        <f>S39*80%</f>
        <v>0</v>
      </c>
      <c r="U41" s="28" t="s">
        <v>23</v>
      </c>
      <c r="V41" s="29"/>
      <c r="W41" s="20">
        <f>W39+W38</f>
        <v>11500</v>
      </c>
      <c r="X41" s="22"/>
    </row>
    <row r="42" spans="5:24" ht="15.75" x14ac:dyDescent="0.25">
      <c r="S42" s="10"/>
      <c r="T42" s="10"/>
      <c r="U42" s="23"/>
      <c r="V42" s="23"/>
      <c r="W42" s="24"/>
      <c r="X42" s="24"/>
    </row>
    <row r="43" spans="5:24" ht="15.75" x14ac:dyDescent="0.25">
      <c r="S43" s="10"/>
      <c r="T43" s="10"/>
      <c r="U43" s="28" t="s">
        <v>37</v>
      </c>
      <c r="V43" s="30"/>
      <c r="W43" s="25">
        <v>656</v>
      </c>
      <c r="X43" s="24"/>
    </row>
    <row r="44" spans="5:24" ht="15.75" x14ac:dyDescent="0.25">
      <c r="P44" s="13" t="s">
        <v>29</v>
      </c>
      <c r="S44" s="10"/>
      <c r="T44" s="11"/>
      <c r="U44" s="17" t="s">
        <v>33</v>
      </c>
      <c r="V44" s="31"/>
      <c r="W44" s="32">
        <f>W41*W43+X45</f>
        <v>7544000</v>
      </c>
      <c r="X44" s="33"/>
    </row>
    <row r="45" spans="5:24" ht="15.75" x14ac:dyDescent="0.25">
      <c r="S45" s="11"/>
      <c r="T45" s="10"/>
      <c r="U45" s="17" t="s">
        <v>24</v>
      </c>
      <c r="V45" s="23"/>
      <c r="W45" s="34">
        <f>W44*0.9</f>
        <v>6789600</v>
      </c>
      <c r="X45" s="35"/>
    </row>
    <row r="46" spans="5:24" ht="15.75" x14ac:dyDescent="0.25">
      <c r="S46" s="10"/>
      <c r="T46" s="10"/>
      <c r="U46" s="17" t="s">
        <v>25</v>
      </c>
      <c r="V46" s="23"/>
      <c r="W46" s="34">
        <f>W44*0.8</f>
        <v>6035200</v>
      </c>
      <c r="X46" s="34"/>
    </row>
    <row r="47" spans="5:24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5:24" ht="15.75" x14ac:dyDescent="0.25">
      <c r="U48" s="37" t="s">
        <v>26</v>
      </c>
      <c r="V48" s="38"/>
      <c r="W48" s="39">
        <f>W29*W43</f>
        <v>1640000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15716.666666666666</v>
      </c>
      <c r="X50" s="34"/>
    </row>
  </sheetData>
  <mergeCells count="3">
    <mergeCell ref="A14:R14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2" sqref="R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5" activeCellId="1" sqref="B2 R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9:T19"/>
  <sheetViews>
    <sheetView topLeftCell="A7" zoomScaleNormal="100" workbookViewId="0">
      <selection activeCell="T19" sqref="T19"/>
    </sheetView>
  </sheetViews>
  <sheetFormatPr defaultRowHeight="15" x14ac:dyDescent="0.25"/>
  <sheetData>
    <row r="19" spans="19:20" x14ac:dyDescent="0.25">
      <c r="S19">
        <v>42.55</v>
      </c>
      <c r="T19">
        <f>S19*10.764</f>
        <v>458.00819999999993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5:Y15"/>
  <sheetViews>
    <sheetView topLeftCell="F1" zoomScaleNormal="100" workbookViewId="0">
      <selection activeCell="Y24" sqref="Y24"/>
    </sheetView>
  </sheetViews>
  <sheetFormatPr defaultRowHeight="15" x14ac:dyDescent="0.25"/>
  <sheetData>
    <row r="15" spans="24:25" x14ac:dyDescent="0.25">
      <c r="X15">
        <v>53.14</v>
      </c>
      <c r="Y15">
        <f>X15*10.764</f>
        <v>571.99896000000001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3"/>
  <sheetViews>
    <sheetView workbookViewId="0">
      <selection activeCell="V21" sqref="V21"/>
    </sheetView>
  </sheetViews>
  <sheetFormatPr defaultRowHeight="15" x14ac:dyDescent="0.25"/>
  <sheetData>
    <row r="1" spans="1:20" x14ac:dyDescent="0.25">
      <c r="A1" s="6"/>
    </row>
    <row r="13" spans="1:20" x14ac:dyDescent="0.25">
      <c r="S13">
        <v>53.14</v>
      </c>
      <c r="T13">
        <f>S13*10.764</f>
        <v>571.99896000000001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0:S10"/>
  <sheetViews>
    <sheetView zoomScaleNormal="100" workbookViewId="0">
      <selection activeCell="X19" sqref="X19"/>
    </sheetView>
  </sheetViews>
  <sheetFormatPr defaultRowHeight="15" x14ac:dyDescent="0.25"/>
  <sheetData>
    <row r="10" spans="18:19" x14ac:dyDescent="0.25">
      <c r="R10">
        <v>43.11</v>
      </c>
      <c r="S10">
        <f>R10*10.764</f>
        <v>464.03603999999996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2024-05-18T06:57:17Z</dcterms:modified>
</cp:coreProperties>
</file>