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Sushma Hariya\"/>
    </mc:Choice>
  </mc:AlternateContent>
  <xr:revisionPtr revIDLastSave="0" documentId="13_ncr:1_{29F3B48B-D862-4D88-BD69-DF611A34B2C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6" i="23"/>
  <c r="F5" i="23"/>
  <c r="F14" i="23" s="1"/>
  <c r="F8" i="23" l="1"/>
  <c r="F12" i="23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F20" i="23" l="1"/>
  <c r="F25" i="23"/>
  <c r="F21" i="23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H19" i="23" s="1"/>
  <c r="C25" i="23" l="1"/>
  <c r="C20" i="23"/>
  <c r="H20" i="23" s="1"/>
  <c r="C21" i="23"/>
  <c r="H21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<sst xmlns="http://schemas.openxmlformats.org/spreadsheetml/2006/main" count="131" uniqueCount="87">
  <si>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</si>
  <si>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</si>
  <si>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</si>
  <si>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</si>
  <si>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</si>
  <si>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</si>
  <si>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</si>
  <si>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</si>
  <si>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</si>
  <si>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</si>
  <si>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</si>
  <si>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</si>
  <si>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</si>
  <si>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</si>
  <si>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</si>
  <si>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</si>
  <si>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</si>
  <si>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</si>
  <si>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</si>
  <si>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</si>
  <si>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</si>
  <si>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</si>
  <si>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</si>
  <si>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</si>
  <si>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</si>
  <si>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</si>
  <si>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</si>
  <si>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</si>
  <si>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</si>
  <si>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</si>
  <si>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</si>
  <si>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</si>
  <si>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</si>
  <si>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</si>
  <si>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</si>
  <si>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</si>
  <si>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</si>
  <si>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</si>
  <si>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</si>
  <si>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</si>
  <si>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</si>
  <si>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</si>
  <si>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</si>
  <si>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</si>
  <si>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</si>
  <si>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</si>
  <si>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</si>
  <si>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</si>
  <si>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</si>
  <si>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</si>
  <si>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</si>
  <si>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</si>
  <si>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</si>
  <si>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</si>
  <si>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</si>
  <si>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</si>
  <si>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</si>
  <si>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</si>
  <si>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</si>
  <si>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</si>
  <si>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</si>
  <si>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</si>
  <si>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</si>
  <si>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</si>
  <si>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</si>
  <si>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</si>
  <si>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</si>
  <si>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</si>
  <si>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</si>
  <si>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</si>
  <si>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</si>
  <si>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</si>
  <si>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</si>
  <si>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</si>
  <si>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</si>
  <si>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</si>
  <si>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</si>
  <si>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</si>
  <si>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</si>
  <si>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</si>
  <si>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</si>
  <si>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</si>
  <si>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</si>
  <si>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</si>
  <si>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IGR-09.06.23</t>
  </si>
  <si>
    <t>IGR-21.10.22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</si>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</sst>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458C8-B855-40BC-9A27-FA4C3A86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CBC44-5435-4387-88EC-225CFF00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5E2F2-6CE1-4A92-82F5-EE09266D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77402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A4FE9-97DE-40F9-8469-D55363A1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11802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224765.86999999997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254165.86999999997</v>
      </c>
      <c r="D9" s="61" t="s">
        <v>62</v>
      </c>
      <c r="E9" s="62">
        <f>C9/10.764</f>
        <v>23612.585470085469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1994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30</v>
      </c>
      <c r="D13" s="68">
        <f>D12-C13</f>
        <v>70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O26" sqref="O26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hidden="1" customWidth="1"/>
    <col min="5" max="5" width="14.28515625" hidden="1" customWidth="1"/>
    <col min="6" max="6" width="17.140625" style="16" customWidth="1"/>
    <col min="7" max="7" width="15.28515625" style="16" hidden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16500</v>
      </c>
      <c r="D3" s="23" t="s">
        <v>76</v>
      </c>
      <c r="E3" s="6" t="s">
        <v>72</v>
      </c>
      <c r="F3" s="20">
        <v>16500</v>
      </c>
      <c r="G3" s="23" t="s">
        <v>76</v>
      </c>
      <c r="H3" s="6" t="s">
        <v>72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14000</v>
      </c>
      <c r="D5" s="23"/>
      <c r="F5" s="20">
        <f>F3-F4</f>
        <v>14000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30</v>
      </c>
      <c r="D7" s="25">
        <v>2024</v>
      </c>
      <c r="F7" s="25">
        <f>G7-G8</f>
        <v>30</v>
      </c>
      <c r="G7" s="25">
        <v>2024</v>
      </c>
    </row>
    <row r="8" spans="1:8" x14ac:dyDescent="0.25">
      <c r="A8" s="15" t="s">
        <v>18</v>
      </c>
      <c r="B8" s="24"/>
      <c r="C8" s="25">
        <f>C9-C7</f>
        <v>30</v>
      </c>
      <c r="D8" s="25">
        <v>1994</v>
      </c>
      <c r="F8" s="25">
        <f>F9-F7</f>
        <v>30</v>
      </c>
      <c r="G8" s="25">
        <v>1994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45</v>
      </c>
      <c r="D10" s="25"/>
      <c r="F10" s="25">
        <f>90*F7/F9</f>
        <v>45</v>
      </c>
      <c r="G10" s="25"/>
    </row>
    <row r="11" spans="1:8" x14ac:dyDescent="0.25">
      <c r="A11" s="15"/>
      <c r="B11" s="26"/>
      <c r="C11" s="27">
        <f>C10%</f>
        <v>0.45</v>
      </c>
      <c r="D11" s="27"/>
      <c r="F11" s="27">
        <f>F10%</f>
        <v>0.45</v>
      </c>
      <c r="G11" s="27"/>
    </row>
    <row r="12" spans="1:8" x14ac:dyDescent="0.25">
      <c r="A12" s="15" t="s">
        <v>21</v>
      </c>
      <c r="B12" s="19"/>
      <c r="C12" s="20">
        <f>C6*C11</f>
        <v>1125</v>
      </c>
      <c r="D12" s="18"/>
      <c r="F12" s="20">
        <f>F6*F11</f>
        <v>1125</v>
      </c>
      <c r="G12" s="18"/>
    </row>
    <row r="13" spans="1:8" x14ac:dyDescent="0.25">
      <c r="A13" s="15" t="s">
        <v>22</v>
      </c>
      <c r="B13" s="19"/>
      <c r="C13" s="20">
        <f>C6-C12</f>
        <v>1375</v>
      </c>
      <c r="D13" s="18"/>
      <c r="F13" s="20">
        <f>F6-F12</f>
        <v>1375</v>
      </c>
      <c r="G13" s="18"/>
    </row>
    <row r="14" spans="1:8" x14ac:dyDescent="0.25">
      <c r="A14" s="15" t="s">
        <v>15</v>
      </c>
      <c r="B14" s="19"/>
      <c r="C14" s="20">
        <f>C5</f>
        <v>14000</v>
      </c>
      <c r="D14" s="18"/>
      <c r="F14" s="20">
        <f>F5</f>
        <v>14000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15375</v>
      </c>
      <c r="D16" s="18"/>
      <c r="F16" s="21">
        <f>F14+F13</f>
        <v>15375</v>
      </c>
      <c r="G16" s="18"/>
    </row>
    <row r="17" spans="1:8" x14ac:dyDescent="0.25">
      <c r="A17" t="s">
        <v>86</v>
      </c>
      <c r="B17" s="24"/>
      <c r="C17" s="25">
        <v>103</v>
      </c>
      <c r="D17" s="18"/>
      <c r="F17" s="25">
        <v>104</v>
      </c>
      <c r="G17" s="18"/>
    </row>
    <row r="18" spans="1:8" x14ac:dyDescent="0.25">
      <c r="A18" s="74" t="str">
        <f>E3</f>
        <v>ABUA</v>
      </c>
      <c r="B18" s="7"/>
      <c r="C18" s="30">
        <v>621</v>
      </c>
      <c r="D18" s="18"/>
      <c r="F18" s="30">
        <v>621</v>
      </c>
      <c r="G18" s="18"/>
    </row>
    <row r="19" spans="1:8" x14ac:dyDescent="0.25">
      <c r="A19" s="15" t="s">
        <v>74</v>
      </c>
      <c r="B19" s="6"/>
      <c r="C19" s="31">
        <f>C18*C16</f>
        <v>9547875</v>
      </c>
      <c r="D19" s="32"/>
      <c r="F19" s="31">
        <f>F18*F16</f>
        <v>9547875</v>
      </c>
      <c r="G19" s="32"/>
      <c r="H19" s="68">
        <f>C19+F19</f>
        <v>19095750</v>
      </c>
    </row>
    <row r="20" spans="1:8" x14ac:dyDescent="0.25">
      <c r="A20" s="15" t="s">
        <v>24</v>
      </c>
      <c r="C20" s="33">
        <f>C19*90%</f>
        <v>8593087.5</v>
      </c>
      <c r="D20" s="18"/>
      <c r="F20" s="33">
        <f>F19*90%</f>
        <v>8593087.5</v>
      </c>
      <c r="G20" s="18"/>
      <c r="H20" s="68">
        <f>C20+F20</f>
        <v>17186175</v>
      </c>
    </row>
    <row r="21" spans="1:8" x14ac:dyDescent="0.25">
      <c r="A21" s="15" t="s">
        <v>25</v>
      </c>
      <c r="C21" s="33">
        <f>C19*80%</f>
        <v>7638300</v>
      </c>
      <c r="D21" s="18"/>
      <c r="F21" s="33">
        <f>F19*80%</f>
        <v>7638300</v>
      </c>
      <c r="G21" s="18"/>
      <c r="H21" s="68">
        <f>C21+F21</f>
        <v>15276600</v>
      </c>
    </row>
    <row r="22" spans="1:8" x14ac:dyDescent="0.25">
      <c r="A22" s="15"/>
      <c r="D22" s="34"/>
      <c r="G22" s="34"/>
    </row>
    <row r="23" spans="1:8" x14ac:dyDescent="0.25">
      <c r="A23" s="35" t="s">
        <v>26</v>
      </c>
      <c r="B23" s="36"/>
      <c r="C23" s="37">
        <f>C4*C18</f>
        <v>1552500</v>
      </c>
      <c r="D23"/>
      <c r="F23" s="37">
        <f>F4*F18</f>
        <v>1552500</v>
      </c>
      <c r="G23"/>
    </row>
    <row r="24" spans="1:8" x14ac:dyDescent="0.25">
      <c r="A24" s="15" t="s">
        <v>27</v>
      </c>
      <c r="D24"/>
      <c r="G24"/>
    </row>
    <row r="25" spans="1:8" x14ac:dyDescent="0.25">
      <c r="A25" s="38" t="s">
        <v>28</v>
      </c>
      <c r="B25" s="16"/>
      <c r="C25" s="33">
        <f>C19*0.025/12</f>
        <v>19891.40625</v>
      </c>
      <c r="D25"/>
      <c r="F25" s="33">
        <f>F19*0.025/12</f>
        <v>19891.40625</v>
      </c>
      <c r="G25"/>
    </row>
    <row r="26" spans="1:8" x14ac:dyDescent="0.25">
      <c r="C26" s="33"/>
      <c r="D26"/>
      <c r="F26" s="33"/>
      <c r="G26"/>
    </row>
    <row r="27" spans="1:8" x14ac:dyDescent="0.25">
      <c r="C27" s="33"/>
      <c r="D27"/>
      <c r="F27" s="33"/>
      <c r="G27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619</v>
      </c>
      <c r="C2" s="4">
        <f t="shared" ref="C2:C16" si="1">B2*1.2</f>
        <v>742.8</v>
      </c>
      <c r="D2" s="4">
        <f t="shared" ref="D2:D16" si="2">C2*1.2</f>
        <v>891.3599999999999</v>
      </c>
      <c r="E2" s="5">
        <f t="shared" ref="E2:E16" si="3">R2</f>
        <v>10000000</v>
      </c>
      <c r="F2" s="4">
        <f t="shared" ref="F2:F15" si="4">ROUND((E2/B2),0)</f>
        <v>16155</v>
      </c>
      <c r="G2" s="4">
        <f t="shared" ref="G2:G15" si="5">ROUND((E2/C2),0)</f>
        <v>13463</v>
      </c>
      <c r="H2" s="4">
        <f t="shared" ref="H2:H15" si="6">ROUND((E2/D2),0)</f>
        <v>11219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619</v>
      </c>
      <c r="R2" s="2">
        <v>10000000</v>
      </c>
      <c r="S2" s="2" t="s">
        <v>84</v>
      </c>
    </row>
    <row r="3" spans="1:19" x14ac:dyDescent="0.25">
      <c r="A3" s="4">
        <v>2</v>
      </c>
      <c r="B3" s="4">
        <f t="shared" si="0"/>
        <v>621</v>
      </c>
      <c r="C3" s="4">
        <f t="shared" si="1"/>
        <v>745.19999999999993</v>
      </c>
      <c r="D3" s="4">
        <f t="shared" si="2"/>
        <v>894.2399999999999</v>
      </c>
      <c r="E3" s="5">
        <f t="shared" si="3"/>
        <v>10600000</v>
      </c>
      <c r="F3" s="4">
        <f t="shared" si="4"/>
        <v>17069</v>
      </c>
      <c r="G3" s="4">
        <f t="shared" si="5"/>
        <v>14224</v>
      </c>
      <c r="H3" s="4">
        <f t="shared" si="6"/>
        <v>11854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621</v>
      </c>
      <c r="R3" s="2">
        <v>10600000</v>
      </c>
      <c r="S3" s="2" t="s">
        <v>85</v>
      </c>
    </row>
    <row r="4" spans="1:19" x14ac:dyDescent="0.25">
      <c r="A4" s="4">
        <v>3</v>
      </c>
      <c r="B4" s="4">
        <f t="shared" si="0"/>
        <v>630</v>
      </c>
      <c r="C4" s="4">
        <f t="shared" si="1"/>
        <v>756</v>
      </c>
      <c r="D4" s="4">
        <f t="shared" si="2"/>
        <v>907.19999999999993</v>
      </c>
      <c r="E4" s="5">
        <f t="shared" si="3"/>
        <v>12000000</v>
      </c>
      <c r="F4" s="4">
        <f t="shared" si="4"/>
        <v>19048</v>
      </c>
      <c r="G4" s="4">
        <f t="shared" si="5"/>
        <v>15873</v>
      </c>
      <c r="H4" s="4">
        <f t="shared" si="6"/>
        <v>13228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630</v>
      </c>
      <c r="R4" s="2">
        <v>12000000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13800000</v>
      </c>
      <c r="F5" s="4">
        <f t="shared" si="4"/>
        <v>21231</v>
      </c>
      <c r="G5" s="4">
        <f t="shared" si="5"/>
        <v>17692</v>
      </c>
      <c r="H5" s="4">
        <f t="shared" si="6"/>
        <v>14744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650</v>
      </c>
      <c r="R5" s="2">
        <v>13800000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75</v>
      </c>
      <c r="D28" s="70"/>
      <c r="F28" s="55" t="s">
        <v>71</v>
      </c>
      <c r="G28" s="55">
        <v>0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621</v>
      </c>
      <c r="H29" s="10" t="e">
        <f>G29/G28</f>
        <v>#DIV/0!</v>
      </c>
    </row>
    <row r="30" spans="1:19" s="10" customFormat="1" x14ac:dyDescent="0.25">
      <c r="F30" s="55" t="s">
        <v>73</v>
      </c>
      <c r="G30" s="55">
        <v>16000</v>
      </c>
    </row>
    <row r="31" spans="1:19" s="10" customFormat="1" x14ac:dyDescent="0.25">
      <c r="C31" s="73"/>
      <c r="D31" s="73"/>
      <c r="F31" s="73" t="s">
        <v>74</v>
      </c>
      <c r="G31" s="73">
        <f>G29*G30</f>
        <v>9936000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8942400</v>
      </c>
    </row>
    <row r="33" spans="3:7" s="10" customFormat="1" x14ac:dyDescent="0.25">
      <c r="C33" s="73"/>
      <c r="D33" s="73"/>
      <c r="F33" s="73" t="s">
        <v>25</v>
      </c>
      <c r="G33" s="73">
        <f>G31*80%</f>
        <v>7948800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2024-05-21T06:07:59Z</dcterms:modified>
</cp:coreProperties>
</file>