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Usha Hanumantrao Kumbhar\"/>
    </mc:Choice>
  </mc:AlternateContent>
  <xr:revisionPtr revIDLastSave="0" documentId="13_ncr:1_{896B306C-100A-4F78-BE38-6A482A2062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P6" i="4" l="1"/>
  <c r="P5" i="4"/>
  <c r="H22" i="4"/>
  <c r="J19" i="4"/>
  <c r="I20" i="4"/>
  <c r="I19" i="4"/>
  <c r="O20" i="4" l="1"/>
  <c r="N31" i="4"/>
  <c r="Q4" i="4" l="1"/>
  <c r="Q3" i="4"/>
  <c r="H31" i="4"/>
  <c r="P12" i="4" l="1"/>
  <c r="Q11" i="4"/>
  <c r="Q10" i="4"/>
  <c r="P9" i="4"/>
  <c r="P8" i="4"/>
  <c r="P7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<sst xmlns="http://schemas.openxmlformats.org/spreadsheetml/2006/main" count="170" uniqueCount="30">
  <si>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</si>
  <si>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</si>
  <si>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</si>
  <si>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</si>
  <si>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</si>
  <si>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</si>
  <si>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</si>
  <si>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</si>
  <si>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</si>
  <si>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</si>
  <si>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</si>
  <si>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</si>
  <si>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</si>
  <si>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503, 5th Floor, Wing - B, Niraj City Phase - II, Godrej Park , Village - Barve , Taluka - Kalyan, District - Thane,</t>
  </si>
  <si>
    <t>ca</t>
  </si>
  <si>
    <t>av</t>
  </si>
  <si>
    <t>sd</t>
  </si>
  <si>
    <t>rd</t>
  </si>
  <si>
    <t>bv</t>
  </si>
  <si>
    <t>rate</t>
  </si>
  <si>
    <t>fmv</t>
  </si>
  <si>
    <t>13.07.22</t>
  </si>
  <si>
    <t>13.03.24</t>
  </si>
  <si>
    <t>09.02.23</t>
  </si>
  <si>
    <t>9000 to 10000 on ca</t>
  </si>
  <si>
    <t>oc - 2016</t>
  </si>
  <si>
    <t>mca</t>
  </si>
  <si>
    <t>bal</t>
  </si>
  <si>
    <t>bua</t>
  </si>
  <si>
    <t>agreement 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</si>
</sst>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7989B-2F2A-40A4-91F6-50638E0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344224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2D048-66AC-46A0-8B4C-4FF458E0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88224" cy="831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229908</xdr:colOff>
      <xdr:row>45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4BCEA-B16D-4BB5-A36A-A61C697EF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373908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7E4F2-269F-4BE4-B430-C6F9B0A0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4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5DD50-25A5-4BB9-B90D-F5059D71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392281</xdr:colOff>
      <xdr:row>49</xdr:row>
      <xdr:rowOff>125072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52AAE5-1BE2-4D5D-A368-ADF6A8E8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84281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13</xdr:col>
      <xdr:colOff>77317</xdr:colOff>
      <xdr:row>49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64DB0D-B18E-4BAC-8AD7-B59946F4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002117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172750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EFF93-7196-46E0-B287-9A33FBB6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16750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1106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A937-EDB5-4787-B603-61099489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925906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363362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E01C3-7956-4737-9EB5-9104311E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16962" cy="900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09A18-DD58-41E9-88C1-5FEC50B96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2" sqref="Q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430</v>
      </c>
      <c r="C2" s="4">
        <f>B2*1.2</f>
        <v>516</v>
      </c>
      <c r="D2" s="4">
        <f t="shared" ref="D2:D13" si="2">C2*1.2</f>
        <v>619.19999999999993</v>
      </c>
      <c r="E2" s="5">
        <f t="shared" ref="E2:E13" si="3">R2</f>
        <v>3400000</v>
      </c>
      <c r="F2" s="16">
        <f t="shared" ref="F2:F13" si="4">ROUND((E2/B2),0)</f>
        <v>7907</v>
      </c>
      <c r="G2" s="10">
        <f t="shared" ref="G2:G13" si="5">ROUND((E2/C2),0)</f>
        <v>6589</v>
      </c>
      <c r="H2" s="10">
        <f t="shared" ref="H2:H13" si="6">ROUND((E2/D2),0)</f>
        <v>5491</v>
      </c>
      <c r="I2" s="4" t="e">
        <f>#REF!</f>
        <v>#REF!</v>
      </c>
      <c r="J2" s="4" t="str">
        <f t="shared" ref="J2:J13" si="7">S2</f>
        <v>09.02.23</v>
      </c>
      <c r="O2">
        <v>0</v>
      </c>
      <c r="P2">
        <f t="shared" ref="P2:P12" si="8">O2/1.2</f>
        <v>0</v>
      </c>
      <c r="Q2">
        <v>430</v>
      </c>
      <c r="R2" s="2">
        <v>3400000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435</v>
      </c>
      <c r="C3" s="4">
        <f t="shared" ref="C3:C15" si="9">B3*1.2</f>
        <v>522</v>
      </c>
      <c r="D3" s="4">
        <f t="shared" si="2"/>
        <v>626.4</v>
      </c>
      <c r="E3" s="15">
        <f t="shared" si="3"/>
        <v>3160000</v>
      </c>
      <c r="F3" s="10">
        <f t="shared" si="4"/>
        <v>7264</v>
      </c>
      <c r="G3" s="10">
        <f t="shared" si="5"/>
        <v>6054</v>
      </c>
      <c r="H3" s="10">
        <f t="shared" si="6"/>
        <v>5045</v>
      </c>
      <c r="I3" s="4" t="e">
        <f>#REF!</f>
        <v>#REF!</v>
      </c>
      <c r="J3" s="4" t="str">
        <f t="shared" si="7"/>
        <v>13.07.22</v>
      </c>
      <c r="O3">
        <v>0</v>
      </c>
      <c r="P3">
        <f t="shared" si="8"/>
        <v>0</v>
      </c>
      <c r="Q3">
        <f>383+52</f>
        <v>435</v>
      </c>
      <c r="R3" s="2">
        <v>3160000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450.25</v>
      </c>
      <c r="C4" s="4">
        <f t="shared" si="9"/>
        <v>540.29999999999995</v>
      </c>
      <c r="D4" s="4">
        <f t="shared" si="2"/>
        <v>648.3599999999999</v>
      </c>
      <c r="E4" s="15">
        <f t="shared" si="3"/>
        <v>3350000</v>
      </c>
      <c r="F4" s="10">
        <f t="shared" si="4"/>
        <v>7440</v>
      </c>
      <c r="G4" s="10">
        <f t="shared" si="5"/>
        <v>6200</v>
      </c>
      <c r="H4" s="10">
        <f t="shared" si="6"/>
        <v>5167</v>
      </c>
      <c r="I4" s="4" t="e">
        <f>#REF!</f>
        <v>#REF!</v>
      </c>
      <c r="J4" s="4" t="str">
        <f t="shared" si="7"/>
        <v>13.03.24</v>
      </c>
      <c r="O4">
        <v>0</v>
      </c>
      <c r="P4">
        <f t="shared" si="8"/>
        <v>0</v>
      </c>
      <c r="Q4">
        <f>398+52.25</f>
        <v>450.25</v>
      </c>
      <c r="R4" s="2">
        <v>3350000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330</v>
      </c>
      <c r="C5" s="4">
        <f t="shared" si="9"/>
        <v>396</v>
      </c>
      <c r="D5" s="4">
        <f t="shared" si="2"/>
        <v>475.2</v>
      </c>
      <c r="E5" s="15">
        <f t="shared" si="3"/>
        <v>2500000</v>
      </c>
      <c r="F5" s="10">
        <f t="shared" si="4"/>
        <v>7576</v>
      </c>
      <c r="G5" s="10">
        <f t="shared" si="5"/>
        <v>6313</v>
      </c>
      <c r="H5" s="10">
        <f t="shared" si="6"/>
        <v>5261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330</v>
      </c>
      <c r="R5" s="2">
        <v>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310</v>
      </c>
      <c r="C6" s="4">
        <f t="shared" si="9"/>
        <v>372</v>
      </c>
      <c r="D6" s="4">
        <f t="shared" si="2"/>
        <v>446.4</v>
      </c>
      <c r="E6" s="15">
        <f t="shared" si="3"/>
        <v>2350000</v>
      </c>
      <c r="F6" s="10">
        <f t="shared" si="4"/>
        <v>7581</v>
      </c>
      <c r="G6" s="10">
        <f t="shared" si="5"/>
        <v>6317</v>
      </c>
      <c r="H6" s="10">
        <f t="shared" si="6"/>
        <v>5264</v>
      </c>
      <c r="I6" s="4" t="e">
        <f>#REF!</f>
        <v>#REF!</v>
      </c>
      <c r="J6" s="4">
        <f t="shared" si="7"/>
        <v>0</v>
      </c>
      <c r="O6">
        <v>0</v>
      </c>
      <c r="P6">
        <f t="shared" ref="P6" si="10">O6/1.2</f>
        <v>0</v>
      </c>
      <c r="Q6">
        <v>310</v>
      </c>
      <c r="R6" s="2">
        <v>2350000</v>
      </c>
      <c r="S6" s="8"/>
      <c r="T6" s="8"/>
    </row>
    <row r="7" spans="1:20" x14ac:dyDescent="0.25">
      <c r="A7" s="4">
        <f t="shared" si="0"/>
        <v>0</v>
      </c>
      <c r="B7" s="4">
        <f t="shared" si="1"/>
        <v>620</v>
      </c>
      <c r="C7" s="4">
        <f t="shared" si="9"/>
        <v>744</v>
      </c>
      <c r="D7" s="4">
        <f t="shared" si="2"/>
        <v>892.8</v>
      </c>
      <c r="E7" s="15">
        <f t="shared" si="3"/>
        <v>5800000</v>
      </c>
      <c r="F7" s="16">
        <f t="shared" si="4"/>
        <v>9355</v>
      </c>
      <c r="G7" s="10">
        <f t="shared" si="5"/>
        <v>7796</v>
      </c>
      <c r="H7" s="10">
        <f t="shared" si="6"/>
        <v>6496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620</v>
      </c>
      <c r="R7" s="2">
        <v>5800000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15">
        <f t="shared" si="3"/>
        <v>2699000</v>
      </c>
      <c r="F8" s="10">
        <f t="shared" si="4"/>
        <v>7711</v>
      </c>
      <c r="G8" s="10">
        <f t="shared" si="5"/>
        <v>6426</v>
      </c>
      <c r="H8" s="10">
        <f t="shared" si="6"/>
        <v>5355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350</v>
      </c>
      <c r="R8" s="2">
        <v>2699000</v>
      </c>
      <c r="S8" s="8"/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15">
        <f t="shared" si="3"/>
        <v>3600000</v>
      </c>
      <c r="F9" s="10">
        <f t="shared" si="4"/>
        <v>8000</v>
      </c>
      <c r="G9" s="10">
        <f t="shared" si="5"/>
        <v>6667</v>
      </c>
      <c r="H9" s="10">
        <f t="shared" si="6"/>
        <v>5556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450</v>
      </c>
      <c r="R9" s="2">
        <v>3600000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208.33333333333334</v>
      </c>
      <c r="C10" s="4">
        <f t="shared" si="9"/>
        <v>250</v>
      </c>
      <c r="D10" s="4">
        <f t="shared" si="2"/>
        <v>300</v>
      </c>
      <c r="E10" s="15">
        <f t="shared" si="3"/>
        <v>3200000</v>
      </c>
      <c r="F10" s="10">
        <f t="shared" si="4"/>
        <v>15360</v>
      </c>
      <c r="G10" s="10">
        <f t="shared" si="5"/>
        <v>12800</v>
      </c>
      <c r="H10" s="10">
        <f t="shared" si="6"/>
        <v>10667</v>
      </c>
      <c r="I10" s="4" t="e">
        <f>#REF!</f>
        <v>#REF!</v>
      </c>
      <c r="J10" s="4">
        <f t="shared" si="7"/>
        <v>0</v>
      </c>
      <c r="O10">
        <v>0</v>
      </c>
      <c r="P10">
        <v>250</v>
      </c>
      <c r="Q10">
        <f t="shared" ref="Q5:Q12" si="11">P10/1.2</f>
        <v>208.33333333333334</v>
      </c>
      <c r="R10" s="2">
        <v>3200000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266.66666666666669</v>
      </c>
      <c r="C11" s="4">
        <f t="shared" si="9"/>
        <v>320</v>
      </c>
      <c r="D11" s="4">
        <f t="shared" si="2"/>
        <v>384</v>
      </c>
      <c r="E11" s="15">
        <f t="shared" si="3"/>
        <v>3100000</v>
      </c>
      <c r="F11" s="16">
        <f t="shared" si="4"/>
        <v>11625</v>
      </c>
      <c r="G11" s="10">
        <f t="shared" si="5"/>
        <v>9688</v>
      </c>
      <c r="H11" s="10">
        <f t="shared" si="6"/>
        <v>8073</v>
      </c>
      <c r="I11" s="4" t="e">
        <f>#REF!</f>
        <v>#REF!</v>
      </c>
      <c r="J11" s="4">
        <f t="shared" si="7"/>
        <v>0</v>
      </c>
      <c r="O11">
        <v>0</v>
      </c>
      <c r="P11">
        <v>320</v>
      </c>
      <c r="Q11">
        <f t="shared" si="11"/>
        <v>266.66666666666669</v>
      </c>
      <c r="R11" s="2">
        <v>3100000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267</v>
      </c>
      <c r="I19">
        <f>24.77*10.764</f>
        <v>266.62428</v>
      </c>
      <c r="J19">
        <f>I20/I19</f>
        <v>1.0999999999999999</v>
      </c>
    </row>
    <row r="20" spans="7:24" x14ac:dyDescent="0.25">
      <c r="G20" t="s">
        <v>28</v>
      </c>
      <c r="H20">
        <v>293</v>
      </c>
      <c r="I20">
        <f>27.247*10.764</f>
        <v>293.28670799999998</v>
      </c>
      <c r="J20" t="s">
        <v>28</v>
      </c>
      <c r="O20">
        <f>27.247*10.764</f>
        <v>293.28670799999998</v>
      </c>
      <c r="P20">
        <v>294</v>
      </c>
    </row>
    <row r="21" spans="7:24" x14ac:dyDescent="0.25">
      <c r="G21" s="6" t="s">
        <v>19</v>
      </c>
      <c r="H21" s="6">
        <v>9000</v>
      </c>
    </row>
    <row r="22" spans="7:24" x14ac:dyDescent="0.25">
      <c r="G22" t="s">
        <v>20</v>
      </c>
      <c r="H22">
        <f>H21*H19</f>
        <v>2403000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1500000</v>
      </c>
      <c r="J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135600</v>
      </c>
      <c r="J29" t="s">
        <v>26</v>
      </c>
      <c r="N29">
        <v>266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>
        <v>19370</v>
      </c>
      <c r="J30" t="s">
        <v>27</v>
      </c>
      <c r="N30">
        <v>65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18</v>
      </c>
      <c r="H31">
        <f>SUM(H28:H30)</f>
        <v>1654970</v>
      </c>
      <c r="N31">
        <f>N30+N29</f>
        <v>331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2024-05-18T07:44:50Z</dcterms:modified>
</cp:coreProperties>
</file>