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Shubham Pawar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Plan Area" sheetId="38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4" i="4" l="1"/>
  <c r="Q22" i="4"/>
  <c r="C31" i="23"/>
  <c r="C30" i="23"/>
  <c r="C32" i="23" l="1"/>
  <c r="D32" i="23" s="1"/>
  <c r="F30" i="38"/>
  <c r="E30" i="38"/>
  <c r="G27" i="38"/>
  <c r="F16" i="38"/>
  <c r="F24" i="38"/>
  <c r="F26" i="38" s="1"/>
  <c r="F5" i="38"/>
  <c r="F6" i="38"/>
  <c r="F7" i="38"/>
  <c r="F8" i="38"/>
  <c r="F9" i="38"/>
  <c r="F10" i="38"/>
  <c r="F11" i="38"/>
  <c r="F12" i="38"/>
  <c r="F13" i="38"/>
  <c r="F14" i="38"/>
  <c r="F4" i="38"/>
  <c r="F15" i="38" s="1"/>
  <c r="F18" i="38"/>
  <c r="F19" i="38"/>
  <c r="F20" i="38"/>
  <c r="F21" i="38"/>
  <c r="F17" i="38"/>
  <c r="F22" i="38" l="1"/>
  <c r="F27" i="38" s="1"/>
  <c r="C18" i="25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B11" i="4"/>
  <c r="C11" i="4" s="1"/>
  <c r="D11" i="4" s="1"/>
  <c r="B12" i="4"/>
  <c r="C12" i="4" s="1"/>
  <c r="D12" i="4" s="1"/>
  <c r="B13" i="4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C25" i="23" l="1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/>
  <c r="H16" i="4" s="1"/>
  <c r="D17" i="4" l="1"/>
  <c r="H17" i="4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<sst xmlns="http://schemas.openxmlformats.org/spreadsheetml/2006/main" count="129" uniqueCount="98">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</sst>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2" fontId="0" fillId="0" borderId="0" xfId="0" applyNumberFormat="1"/>
    <xf numFmtId="1" fontId="0" fillId="0" borderId="0" xfId="0" applyNumberFormat="1"/>
    <xf numFmtId="1" fontId="2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356507</xdr:colOff>
      <xdr:row>17</xdr:row>
      <xdr:rowOff>40821</xdr:rowOff>
    </xdr:from>
    <xdr:to>
      <xdr:col>10</xdr:col>
      <xdr:colOff>137432</xdr:colOff>
      <xdr:row>58</xdr:row>
      <xdr:rowOff>59871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828" y="3279321"/>
          <a:ext cx="5291818" cy="7557407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="85" zoomScaleNormal="85" workbookViewId="0">
      <selection activeCell="G20" sqref="G20"/>
    </sheetView>
  </sheetViews>
  <sheetFormatPr defaultRowHeight="15"/>
  <cols>
    <col min="1" max="1" width="10.5703125" customWidth="1"/>
    <col min="2" max="2" width="42.42578125" bestFit="1" customWidth="1"/>
    <col min="3" max="3" width="16.85546875" customWidth="1"/>
    <col min="4" max="4" width="12" customWidth="1"/>
    <col min="5" max="5" width="11.8554687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30565</v>
      </c>
      <c r="F2" s="75"/>
      <c r="G2" s="121" t="s">
        <v>76</v>
      </c>
      <c r="H2" s="122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28530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28530</v>
      </c>
      <c r="D5" s="57" t="s">
        <v>61</v>
      </c>
      <c r="E5" s="58">
        <f>ROUND(C5/10.764,0)</f>
        <v>2651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6500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22030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22030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28530</v>
      </c>
      <c r="D10" s="57" t="s">
        <v>61</v>
      </c>
      <c r="E10" s="58">
        <f>ROUND(C10/10.764,0)</f>
        <v>2651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2023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2023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0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60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502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E10*C16</f>
        <v>1330802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1004000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topLeftCell="A10" zoomScale="115" zoomScaleNormal="115" workbookViewId="0">
      <selection activeCell="E33" sqref="E33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4500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2500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2500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4500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94</v>
      </c>
      <c r="B18" s="7"/>
      <c r="C18" s="76">
        <v>456</v>
      </c>
      <c r="D18" s="76"/>
      <c r="E18" s="77"/>
      <c r="F18" s="78"/>
      <c r="G18" s="78"/>
    </row>
    <row r="19" spans="1:7">
      <c r="A19" s="15"/>
      <c r="B19" s="6"/>
      <c r="C19" s="30">
        <f>C18*C16</f>
        <v>2052000</v>
      </c>
      <c r="D19" s="78" t="s">
        <v>68</v>
      </c>
      <c r="E19" s="30"/>
      <c r="F19" s="78"/>
      <c r="G19" s="78"/>
    </row>
    <row r="20" spans="1:7">
      <c r="A20" s="15"/>
      <c r="B20" s="61"/>
      <c r="C20" s="31">
        <f>C19*95%</f>
        <v>1949400</v>
      </c>
      <c r="D20" s="78" t="s">
        <v>24</v>
      </c>
      <c r="E20" s="31"/>
      <c r="F20" s="78"/>
      <c r="G20" s="78"/>
    </row>
    <row r="21" spans="1:7">
      <c r="A21" s="15"/>
      <c r="C21" s="31">
        <f>C19*80%</f>
        <v>1641600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912000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4275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B30">
        <v>39.200000000000003</v>
      </c>
      <c r="C30" s="119">
        <f>B30*10.764</f>
        <v>421.94880000000001</v>
      </c>
      <c r="D30"/>
    </row>
    <row r="31" spans="1:7">
      <c r="B31">
        <v>3.19</v>
      </c>
      <c r="C31" s="119">
        <f>B31*10.764</f>
        <v>34.337159999999997</v>
      </c>
      <c r="D31"/>
    </row>
    <row r="32" spans="1:7">
      <c r="C32" s="120">
        <f>SUM(C30:C31)</f>
        <v>456.28595999999999</v>
      </c>
      <c r="D32" s="119">
        <f>C32*1.1</f>
        <v>501.914556</v>
      </c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G10" zoomScaleNormal="100" workbookViewId="0">
      <selection activeCell="Q26" sqref="Q26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1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>
        <v>1</v>
      </c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2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>
        <v>2</v>
      </c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3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>
        <v>3</v>
      </c>
      <c r="O4" s="75"/>
      <c r="P4" s="75"/>
      <c r="Q4" s="75"/>
      <c r="R4" s="2"/>
      <c r="S4" s="2"/>
      <c r="T4" s="2"/>
    </row>
    <row r="5" spans="1:35">
      <c r="A5" s="4">
        <f t="shared" si="0"/>
        <v>4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>
        <v>4</v>
      </c>
      <c r="O5" s="75"/>
      <c r="P5" s="75"/>
      <c r="Q5" s="75"/>
      <c r="R5" s="2"/>
      <c r="S5" s="2"/>
      <c r="T5" s="2"/>
    </row>
    <row r="6" spans="1:35">
      <c r="A6" s="4">
        <f t="shared" si="0"/>
        <v>5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>
        <v>5</v>
      </c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6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>
        <v>6</v>
      </c>
      <c r="O7" s="75"/>
      <c r="P7" s="75"/>
      <c r="Q7" s="75"/>
      <c r="R7" s="2"/>
      <c r="S7" s="2"/>
      <c r="T7" s="2"/>
    </row>
    <row r="8" spans="1:35">
      <c r="A8" s="4">
        <f t="shared" si="0"/>
        <v>7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>
        <v>7</v>
      </c>
      <c r="O8" s="75"/>
      <c r="P8" s="75"/>
      <c r="Q8" s="75"/>
      <c r="R8" s="2"/>
      <c r="S8" s="2"/>
      <c r="T8" s="2"/>
    </row>
    <row r="9" spans="1:35">
      <c r="A9" s="4">
        <f t="shared" si="0"/>
        <v>8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N9" s="67">
        <v>8</v>
      </c>
      <c r="O9" s="75"/>
      <c r="P9" s="75"/>
      <c r="Q9" s="75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/>
      <c r="P10" s="75"/>
      <c r="Q10" s="75"/>
      <c r="R10" s="2"/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R11" s="2"/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R12" s="2"/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R13" s="2"/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R14" s="2"/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R15" s="2"/>
      <c r="S15" s="2"/>
    </row>
    <row r="16" spans="1:35">
      <c r="A16" s="4">
        <f t="shared" ref="A16:A19" si="10">N16</f>
        <v>0</v>
      </c>
      <c r="B16" s="4">
        <f t="shared" ref="B16:B19" si="11">Q16</f>
        <v>0</v>
      </c>
      <c r="C16" s="4">
        <f t="shared" ref="C16:C19" si="12">B16*1.2</f>
        <v>0</v>
      </c>
      <c r="D16" s="4">
        <f t="shared" ref="D16:D19" si="13">C16*1.2</f>
        <v>0</v>
      </c>
      <c r="E16" s="5">
        <f t="shared" ref="E16:E19" si="14">R16</f>
        <v>0</v>
      </c>
      <c r="F16" s="4" t="e">
        <f t="shared" ref="F16:F19" si="15">ROUND((E16/B16),0)</f>
        <v>#DIV/0!</v>
      </c>
      <c r="G16" s="4" t="e">
        <f t="shared" ref="G16:G19" si="16">ROUND((E16/C16),0)</f>
        <v>#DIV/0!</v>
      </c>
      <c r="H16" s="4" t="e">
        <f t="shared" ref="H16:H19" si="17">ROUND((E16/D16),0)</f>
        <v>#DIV/0!</v>
      </c>
      <c r="I16" s="4">
        <f t="shared" ref="I16:J19" si="18">T16</f>
        <v>0</v>
      </c>
      <c r="J16" s="4">
        <f t="shared" si="18"/>
        <v>0</v>
      </c>
      <c r="O16">
        <v>0</v>
      </c>
      <c r="P16">
        <f t="shared" ref="P16:P17" si="19">O16/1.2</f>
        <v>0</v>
      </c>
      <c r="Q16">
        <f t="shared" ref="Q16:Q18" si="20">P16/1.2</f>
        <v>0</v>
      </c>
      <c r="R16" s="2">
        <v>0</v>
      </c>
      <c r="S16" s="2"/>
    </row>
    <row r="17" spans="1:19">
      <c r="A17" s="4">
        <f t="shared" si="10"/>
        <v>0</v>
      </c>
      <c r="B17" s="4">
        <f t="shared" si="11"/>
        <v>0</v>
      </c>
      <c r="C17" s="4">
        <f t="shared" si="12"/>
        <v>0</v>
      </c>
      <c r="D17" s="4">
        <f t="shared" si="13"/>
        <v>0</v>
      </c>
      <c r="E17" s="5">
        <f t="shared" si="14"/>
        <v>0</v>
      </c>
      <c r="F17" s="4" t="e">
        <f t="shared" si="15"/>
        <v>#DIV/0!</v>
      </c>
      <c r="G17" s="4" t="e">
        <f t="shared" si="16"/>
        <v>#DIV/0!</v>
      </c>
      <c r="H17" s="4" t="e">
        <f t="shared" si="17"/>
        <v>#DIV/0!</v>
      </c>
      <c r="I17" s="4">
        <f t="shared" si="18"/>
        <v>0</v>
      </c>
      <c r="J17" s="4">
        <f t="shared" si="18"/>
        <v>0</v>
      </c>
      <c r="O17">
        <v>0</v>
      </c>
      <c r="P17">
        <f t="shared" si="19"/>
        <v>0</v>
      </c>
      <c r="Q17">
        <f t="shared" si="20"/>
        <v>0</v>
      </c>
      <c r="R17" s="2">
        <v>0</v>
      </c>
      <c r="S17" s="2"/>
    </row>
    <row r="18" spans="1:19">
      <c r="A18" s="4">
        <f t="shared" si="10"/>
        <v>0</v>
      </c>
      <c r="B18" s="4">
        <f t="shared" si="11"/>
        <v>0</v>
      </c>
      <c r="C18" s="4">
        <f t="shared" si="12"/>
        <v>0</v>
      </c>
      <c r="D18" s="4">
        <f t="shared" si="13"/>
        <v>0</v>
      </c>
      <c r="E18" s="5">
        <f t="shared" si="14"/>
        <v>0</v>
      </c>
      <c r="F18" s="4" t="e">
        <f t="shared" si="15"/>
        <v>#DIV/0!</v>
      </c>
      <c r="G18" s="4" t="e">
        <f t="shared" si="16"/>
        <v>#DIV/0!</v>
      </c>
      <c r="H18" s="4" t="e">
        <f t="shared" si="17"/>
        <v>#DIV/0!</v>
      </c>
      <c r="I18" s="4">
        <f t="shared" si="18"/>
        <v>0</v>
      </c>
      <c r="J18" s="4">
        <f t="shared" si="18"/>
        <v>0</v>
      </c>
      <c r="O18">
        <v>0</v>
      </c>
      <c r="P18">
        <f>O18/1.2</f>
        <v>0</v>
      </c>
      <c r="Q18">
        <f t="shared" si="20"/>
        <v>0</v>
      </c>
      <c r="R18" s="2">
        <v>0</v>
      </c>
      <c r="S18" s="2"/>
    </row>
    <row r="19" spans="1:19">
      <c r="A19" s="4">
        <f t="shared" si="10"/>
        <v>0</v>
      </c>
      <c r="B19" s="4">
        <f t="shared" si="11"/>
        <v>0</v>
      </c>
      <c r="C19" s="4">
        <f t="shared" si="12"/>
        <v>0</v>
      </c>
      <c r="D19" s="4">
        <f t="shared" si="13"/>
        <v>0</v>
      </c>
      <c r="E19" s="5">
        <f t="shared" si="14"/>
        <v>0</v>
      </c>
      <c r="F19" s="4" t="e">
        <f t="shared" si="15"/>
        <v>#DIV/0!</v>
      </c>
      <c r="G19" s="4" t="e">
        <f t="shared" si="16"/>
        <v>#DIV/0!</v>
      </c>
      <c r="H19" s="4" t="e">
        <f t="shared" si="17"/>
        <v>#DIV/0!</v>
      </c>
      <c r="I19" s="4">
        <f t="shared" si="18"/>
        <v>0</v>
      </c>
      <c r="J19" s="4">
        <f t="shared" si="18"/>
        <v>0</v>
      </c>
      <c r="O19" s="75">
        <v>0</v>
      </c>
      <c r="P19" s="75">
        <f>O19/1.2</f>
        <v>0</v>
      </c>
      <c r="Q19" s="75">
        <f t="shared" ref="Q19" si="21">P19/1.2</f>
        <v>0</v>
      </c>
      <c r="R19" s="2">
        <v>0</v>
      </c>
      <c r="S19" s="2"/>
    </row>
    <row r="20" spans="1:19" s="10" customFormat="1"/>
    <row r="21" spans="1:19" s="10" customFormat="1" ht="16.5">
      <c r="F21" s="69"/>
      <c r="Q21" s="10">
        <v>5300000</v>
      </c>
    </row>
    <row r="22" spans="1:19" s="10" customFormat="1">
      <c r="F22" s="63"/>
      <c r="Q22" s="10">
        <f>Q21/3800</f>
        <v>1394.7368421052631</v>
      </c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  <c r="Q23" s="10">
        <v>3800</v>
      </c>
    </row>
    <row r="24" spans="1:19" s="10" customFormat="1">
      <c r="C24" s="10" t="s">
        <v>1</v>
      </c>
      <c r="F24" s="65" t="s">
        <v>69</v>
      </c>
      <c r="G24" s="65"/>
      <c r="Q24" s="10">
        <f>Q23*1.35</f>
        <v>5130</v>
      </c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A14" zoomScale="115" zoomScaleNormal="115" workbookViewId="0">
      <selection activeCell="I30" sqref="I30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55" zoomScaleNormal="55" workbookViewId="0">
      <selection activeCell="P29" sqref="P29"/>
    </sheetView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G30"/>
  <sheetViews>
    <sheetView topLeftCell="A19" workbookViewId="0">
      <selection activeCell="J32" sqref="J32"/>
    </sheetView>
  </sheetViews>
  <sheetFormatPr defaultRowHeight="15"/>
  <sheetData>
    <row r="4" spans="4:6">
      <c r="D4">
        <v>1.2</v>
      </c>
      <c r="E4">
        <v>2.1</v>
      </c>
      <c r="F4">
        <f>E4*D4</f>
        <v>2.52</v>
      </c>
    </row>
    <row r="5" spans="4:6">
      <c r="D5">
        <v>5.75</v>
      </c>
      <c r="E5">
        <v>3.49</v>
      </c>
      <c r="F5" s="75">
        <f t="shared" ref="F5:F14" si="0">E5*D5</f>
        <v>20.067500000000003</v>
      </c>
    </row>
    <row r="6" spans="4:6">
      <c r="D6">
        <v>2.99</v>
      </c>
      <c r="E6">
        <v>2.4900000000000002</v>
      </c>
      <c r="F6" s="75">
        <f t="shared" si="0"/>
        <v>7.4451000000000009</v>
      </c>
    </row>
    <row r="7" spans="4:6">
      <c r="D7">
        <v>4</v>
      </c>
      <c r="E7">
        <v>2.4900000000000002</v>
      </c>
      <c r="F7" s="75">
        <f t="shared" si="0"/>
        <v>9.9600000000000009</v>
      </c>
    </row>
    <row r="8" spans="4:6">
      <c r="D8">
        <v>2.54</v>
      </c>
      <c r="E8">
        <v>1.5</v>
      </c>
      <c r="F8" s="75">
        <f t="shared" si="0"/>
        <v>3.81</v>
      </c>
    </row>
    <row r="9" spans="4:6">
      <c r="D9">
        <v>2.5499999999999998</v>
      </c>
      <c r="E9">
        <v>3.1</v>
      </c>
      <c r="F9" s="75">
        <f t="shared" si="0"/>
        <v>7.9049999999999994</v>
      </c>
    </row>
    <row r="10" spans="4:6">
      <c r="D10">
        <v>2.5499999999999998</v>
      </c>
      <c r="E10">
        <v>2.7</v>
      </c>
      <c r="F10" s="75">
        <f t="shared" si="0"/>
        <v>6.8849999999999998</v>
      </c>
    </row>
    <row r="11" spans="4:6">
      <c r="D11">
        <v>2.4300000000000002</v>
      </c>
      <c r="E11">
        <v>2.7</v>
      </c>
      <c r="F11" s="75">
        <f t="shared" si="0"/>
        <v>6.5610000000000008</v>
      </c>
    </row>
    <row r="12" spans="4:6">
      <c r="D12">
        <v>2.5099999999999998</v>
      </c>
      <c r="E12">
        <v>1.2</v>
      </c>
      <c r="F12" s="75">
        <f t="shared" si="0"/>
        <v>3.0119999999999996</v>
      </c>
    </row>
    <row r="13" spans="4:6">
      <c r="D13">
        <v>2.5099999999999998</v>
      </c>
      <c r="E13">
        <v>1.2</v>
      </c>
      <c r="F13" s="75">
        <f t="shared" si="0"/>
        <v>3.0119999999999996</v>
      </c>
    </row>
    <row r="14" spans="4:6">
      <c r="D14">
        <v>2.5499999999999998</v>
      </c>
      <c r="E14">
        <v>1.5</v>
      </c>
      <c r="F14" s="75">
        <f t="shared" si="0"/>
        <v>3.8249999999999997</v>
      </c>
    </row>
    <row r="15" spans="4:6">
      <c r="F15">
        <f>SUM(F4:F14)</f>
        <v>75.002600000000015</v>
      </c>
    </row>
    <row r="16" spans="4:6">
      <c r="D16">
        <v>3.2</v>
      </c>
      <c r="E16">
        <v>3.2</v>
      </c>
      <c r="F16">
        <f>E16*D16</f>
        <v>10.240000000000002</v>
      </c>
    </row>
    <row r="17" spans="4:7">
      <c r="D17">
        <v>4.5999999999999996</v>
      </c>
      <c r="E17">
        <v>1</v>
      </c>
      <c r="F17">
        <f>E17*D17</f>
        <v>4.5999999999999996</v>
      </c>
    </row>
    <row r="18" spans="4:7">
      <c r="D18">
        <v>4</v>
      </c>
      <c r="E18">
        <v>1.5</v>
      </c>
      <c r="F18" s="75">
        <f t="shared" ref="F18:F21" si="1">E18*D18</f>
        <v>6</v>
      </c>
    </row>
    <row r="19" spans="4:7">
      <c r="D19">
        <v>8.5</v>
      </c>
      <c r="E19">
        <v>1</v>
      </c>
      <c r="F19" s="75">
        <f t="shared" si="1"/>
        <v>8.5</v>
      </c>
    </row>
    <row r="20" spans="4:7">
      <c r="D20">
        <v>2.7</v>
      </c>
      <c r="E20">
        <v>1.5</v>
      </c>
      <c r="F20" s="75">
        <f t="shared" si="1"/>
        <v>4.0500000000000007</v>
      </c>
    </row>
    <row r="21" spans="4:7">
      <c r="D21">
        <v>2.7</v>
      </c>
      <c r="E21">
        <v>1.5</v>
      </c>
      <c r="F21" s="75">
        <f t="shared" si="1"/>
        <v>4.0500000000000007</v>
      </c>
    </row>
    <row r="22" spans="4:7">
      <c r="F22">
        <f>SUM(F16:F21)</f>
        <v>37.44</v>
      </c>
    </row>
    <row r="24" spans="4:7">
      <c r="D24">
        <v>1.2</v>
      </c>
      <c r="E24">
        <v>2.1</v>
      </c>
      <c r="F24">
        <f>E24*D24</f>
        <v>2.52</v>
      </c>
    </row>
    <row r="26" spans="4:7">
      <c r="F26">
        <f>SUM(F24:F25)</f>
        <v>2.52</v>
      </c>
    </row>
    <row r="27" spans="4:7">
      <c r="F27" s="118">
        <f>F15+F22+F26</f>
        <v>114.96260000000001</v>
      </c>
      <c r="G27" s="119">
        <f>F27*10.764</f>
        <v>1237.4574264</v>
      </c>
    </row>
    <row r="30" spans="4:7">
      <c r="D30">
        <v>114.72</v>
      </c>
      <c r="E30" s="119">
        <f>D30*10.764</f>
        <v>1234.8460799999998</v>
      </c>
      <c r="F30" s="119">
        <f>E30*1.2</f>
        <v>1481.8152959999998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Plan 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2024-05-15T14:42:22Z</dcterms:modified>
</cp:coreProperties>
</file>