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Delta Elite - Dapoli (2024)\"/>
    </mc:Choice>
  </mc:AlternateContent>
  <xr:revisionPtr revIDLastSave="0" documentId="13_ncr:1_{74C2F85D-C40E-4E2B-A576-76A4504C9D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lta Elite" sheetId="87" r:id="rId1"/>
    <sheet name="Delta Elite (Sale)" sheetId="97" r:id="rId2"/>
    <sheet name="Delta Elite (Rehab)" sheetId="98" r:id="rId3"/>
    <sheet name="Total" sheetId="79" r:id="rId4"/>
    <sheet name="Price Indicator" sheetId="96" r:id="rId5"/>
    <sheet name="RERA" sheetId="80" r:id="rId6"/>
    <sheet name="Typical Floor" sheetId="85" r:id="rId7"/>
    <sheet name="IGR" sheetId="94" r:id="rId8"/>
    <sheet name="Rates" sheetId="93" r:id="rId9"/>
    <sheet name="RR" sheetId="95" r:id="rId10"/>
  </sheets>
  <definedNames>
    <definedName name="_xlnm._FilterDatabase" localSheetId="0" hidden="1">'Delta Elite'!$N$1:$N$132</definedName>
    <definedName name="_xlnm._FilterDatabase" localSheetId="2" hidden="1">'Delta Elite (Rehab)'!$D$2:$D$57</definedName>
    <definedName name="_xlnm._FilterDatabase" localSheetId="1" hidden="1">'Delta Elite (Sale)'!$D$2:$D$56</definedName>
  </definedNames>
  <calcPr calcId="191029"/>
</workbook>
</file>

<file path=xl/calcChain.xml><?xml version="1.0" encoding="utf-8"?>
<calcChain xmlns="http://schemas.openxmlformats.org/spreadsheetml/2006/main">
  <c r="H8" i="79" l="1"/>
  <c r="P110" i="87"/>
  <c r="K3" i="79"/>
  <c r="G4" i="79"/>
  <c r="H4" i="79"/>
  <c r="D4" i="79"/>
  <c r="E4" i="79"/>
  <c r="F4" i="79"/>
  <c r="D3" i="79"/>
  <c r="D2" i="79"/>
  <c r="F57" i="98"/>
  <c r="E57" i="98"/>
  <c r="K56" i="98"/>
  <c r="L56" i="98" s="1"/>
  <c r="G56" i="98"/>
  <c r="H56" i="98" s="1"/>
  <c r="M56" i="98" s="1"/>
  <c r="K55" i="98"/>
  <c r="L55" i="98" s="1"/>
  <c r="G55" i="98"/>
  <c r="H55" i="98" s="1"/>
  <c r="M55" i="98" s="1"/>
  <c r="K54" i="98"/>
  <c r="L54" i="98" s="1"/>
  <c r="G54" i="98"/>
  <c r="H54" i="98" s="1"/>
  <c r="M54" i="98" s="1"/>
  <c r="K53" i="98"/>
  <c r="L53" i="98" s="1"/>
  <c r="G53" i="98"/>
  <c r="H53" i="98" s="1"/>
  <c r="M53" i="98" s="1"/>
  <c r="P52" i="98"/>
  <c r="R52" i="98" s="1"/>
  <c r="K52" i="98"/>
  <c r="L52" i="98" s="1"/>
  <c r="G52" i="98"/>
  <c r="H52" i="98" s="1"/>
  <c r="M52" i="98" s="1"/>
  <c r="K51" i="98"/>
  <c r="L51" i="98" s="1"/>
  <c r="G51" i="98"/>
  <c r="H51" i="98" s="1"/>
  <c r="M51" i="98" s="1"/>
  <c r="K50" i="98"/>
  <c r="L50" i="98" s="1"/>
  <c r="G50" i="98"/>
  <c r="H50" i="98" s="1"/>
  <c r="M50" i="98" s="1"/>
  <c r="K49" i="98"/>
  <c r="L49" i="98" s="1"/>
  <c r="G49" i="98"/>
  <c r="H49" i="98" s="1"/>
  <c r="M49" i="98" s="1"/>
  <c r="K48" i="98"/>
  <c r="L48" i="98" s="1"/>
  <c r="G48" i="98"/>
  <c r="H48" i="98" s="1"/>
  <c r="M48" i="98" s="1"/>
  <c r="K47" i="98"/>
  <c r="L47" i="98" s="1"/>
  <c r="G47" i="98"/>
  <c r="H47" i="98" s="1"/>
  <c r="M47" i="98" s="1"/>
  <c r="K46" i="98"/>
  <c r="L46" i="98" s="1"/>
  <c r="G46" i="98"/>
  <c r="H46" i="98" s="1"/>
  <c r="M46" i="98" s="1"/>
  <c r="K45" i="98"/>
  <c r="L45" i="98" s="1"/>
  <c r="G45" i="98"/>
  <c r="H45" i="98" s="1"/>
  <c r="M45" i="98" s="1"/>
  <c r="K44" i="98"/>
  <c r="L44" i="98" s="1"/>
  <c r="G44" i="98"/>
  <c r="H44" i="98" s="1"/>
  <c r="M44" i="98" s="1"/>
  <c r="K43" i="98"/>
  <c r="L43" i="98" s="1"/>
  <c r="G43" i="98"/>
  <c r="H43" i="98" s="1"/>
  <c r="M43" i="98" s="1"/>
  <c r="K42" i="98"/>
  <c r="L42" i="98" s="1"/>
  <c r="G42" i="98"/>
  <c r="H42" i="98" s="1"/>
  <c r="M42" i="98" s="1"/>
  <c r="K41" i="98"/>
  <c r="L41" i="98" s="1"/>
  <c r="G41" i="98"/>
  <c r="H41" i="98" s="1"/>
  <c r="M41" i="98" s="1"/>
  <c r="K40" i="98"/>
  <c r="L40" i="98" s="1"/>
  <c r="G40" i="98"/>
  <c r="H40" i="98" s="1"/>
  <c r="M40" i="98" s="1"/>
  <c r="K39" i="98"/>
  <c r="L39" i="98" s="1"/>
  <c r="G39" i="98"/>
  <c r="H39" i="98" s="1"/>
  <c r="M39" i="98" s="1"/>
  <c r="K38" i="98"/>
  <c r="L38" i="98" s="1"/>
  <c r="G38" i="98"/>
  <c r="H38" i="98" s="1"/>
  <c r="M38" i="98" s="1"/>
  <c r="K37" i="98"/>
  <c r="L37" i="98" s="1"/>
  <c r="G37" i="98"/>
  <c r="H37" i="98" s="1"/>
  <c r="M37" i="98" s="1"/>
  <c r="K36" i="98"/>
  <c r="L36" i="98" s="1"/>
  <c r="G36" i="98"/>
  <c r="H36" i="98" s="1"/>
  <c r="M36" i="98" s="1"/>
  <c r="K35" i="98"/>
  <c r="L35" i="98" s="1"/>
  <c r="G35" i="98"/>
  <c r="H35" i="98" s="1"/>
  <c r="M35" i="98" s="1"/>
  <c r="K34" i="98"/>
  <c r="L34" i="98" s="1"/>
  <c r="G34" i="98"/>
  <c r="H34" i="98" s="1"/>
  <c r="M34" i="98" s="1"/>
  <c r="K33" i="98"/>
  <c r="L33" i="98" s="1"/>
  <c r="G33" i="98"/>
  <c r="H33" i="98" s="1"/>
  <c r="M33" i="98" s="1"/>
  <c r="K32" i="98"/>
  <c r="L32" i="98" s="1"/>
  <c r="G32" i="98"/>
  <c r="H32" i="98" s="1"/>
  <c r="M32" i="98" s="1"/>
  <c r="K31" i="98"/>
  <c r="L31" i="98" s="1"/>
  <c r="G31" i="98"/>
  <c r="H31" i="98" s="1"/>
  <c r="M31" i="98" s="1"/>
  <c r="K30" i="98"/>
  <c r="L30" i="98" s="1"/>
  <c r="G30" i="98"/>
  <c r="H30" i="98" s="1"/>
  <c r="M30" i="98" s="1"/>
  <c r="K29" i="98"/>
  <c r="O29" i="98" s="1"/>
  <c r="G29" i="98"/>
  <c r="H29" i="98" s="1"/>
  <c r="M29" i="98" s="1"/>
  <c r="K28" i="98"/>
  <c r="L28" i="98" s="1"/>
  <c r="G28" i="98"/>
  <c r="H28" i="98" s="1"/>
  <c r="M28" i="98" s="1"/>
  <c r="K27" i="98"/>
  <c r="L27" i="98" s="1"/>
  <c r="G27" i="98"/>
  <c r="H27" i="98" s="1"/>
  <c r="M27" i="98" s="1"/>
  <c r="K26" i="98"/>
  <c r="L26" i="98" s="1"/>
  <c r="G26" i="98"/>
  <c r="H26" i="98" s="1"/>
  <c r="M26" i="98" s="1"/>
  <c r="K25" i="98"/>
  <c r="L25" i="98" s="1"/>
  <c r="G25" i="98"/>
  <c r="H25" i="98" s="1"/>
  <c r="M25" i="98" s="1"/>
  <c r="K24" i="98"/>
  <c r="L24" i="98" s="1"/>
  <c r="G24" i="98"/>
  <c r="H24" i="98" s="1"/>
  <c r="M24" i="98" s="1"/>
  <c r="K23" i="98"/>
  <c r="L23" i="98" s="1"/>
  <c r="G23" i="98"/>
  <c r="H23" i="98" s="1"/>
  <c r="M23" i="98" s="1"/>
  <c r="K22" i="98"/>
  <c r="L22" i="98" s="1"/>
  <c r="G22" i="98"/>
  <c r="H22" i="98" s="1"/>
  <c r="M22" i="98" s="1"/>
  <c r="K21" i="98"/>
  <c r="L21" i="98" s="1"/>
  <c r="G21" i="98"/>
  <c r="H21" i="98" s="1"/>
  <c r="M21" i="98" s="1"/>
  <c r="K20" i="98"/>
  <c r="L20" i="98" s="1"/>
  <c r="G20" i="98"/>
  <c r="H20" i="98" s="1"/>
  <c r="M20" i="98" s="1"/>
  <c r="K19" i="98"/>
  <c r="L19" i="98" s="1"/>
  <c r="G19" i="98"/>
  <c r="H19" i="98" s="1"/>
  <c r="M19" i="98" s="1"/>
  <c r="K18" i="98"/>
  <c r="L18" i="98" s="1"/>
  <c r="G18" i="98"/>
  <c r="H18" i="98" s="1"/>
  <c r="M18" i="98" s="1"/>
  <c r="K17" i="98"/>
  <c r="L17" i="98" s="1"/>
  <c r="G17" i="98"/>
  <c r="H17" i="98" s="1"/>
  <c r="M17" i="98" s="1"/>
  <c r="K16" i="98"/>
  <c r="L16" i="98" s="1"/>
  <c r="G16" i="98"/>
  <c r="H16" i="98" s="1"/>
  <c r="M16" i="98" s="1"/>
  <c r="K15" i="98"/>
  <c r="L15" i="98" s="1"/>
  <c r="G15" i="98"/>
  <c r="H15" i="98" s="1"/>
  <c r="O15" i="98" s="1"/>
  <c r="K14" i="98"/>
  <c r="L14" i="98" s="1"/>
  <c r="G14" i="98"/>
  <c r="H14" i="98" s="1"/>
  <c r="M14" i="98" s="1"/>
  <c r="K13" i="98"/>
  <c r="L13" i="98" s="1"/>
  <c r="G13" i="98"/>
  <c r="H13" i="98" s="1"/>
  <c r="M13" i="98" s="1"/>
  <c r="K12" i="98"/>
  <c r="L12" i="98" s="1"/>
  <c r="G12" i="98"/>
  <c r="H12" i="98" s="1"/>
  <c r="M12" i="98" s="1"/>
  <c r="K11" i="98"/>
  <c r="L11" i="98" s="1"/>
  <c r="G11" i="98"/>
  <c r="H11" i="98" s="1"/>
  <c r="M11" i="98" s="1"/>
  <c r="K10" i="98"/>
  <c r="L10" i="98" s="1"/>
  <c r="G10" i="98"/>
  <c r="H10" i="98" s="1"/>
  <c r="M10" i="98" s="1"/>
  <c r="K9" i="98"/>
  <c r="L9" i="98" s="1"/>
  <c r="G9" i="98"/>
  <c r="H9" i="98" s="1"/>
  <c r="M9" i="98" s="1"/>
  <c r="K8" i="98"/>
  <c r="L8" i="98" s="1"/>
  <c r="G8" i="98"/>
  <c r="H8" i="98" s="1"/>
  <c r="M8" i="98" s="1"/>
  <c r="K7" i="98"/>
  <c r="L7" i="98" s="1"/>
  <c r="G7" i="98"/>
  <c r="H7" i="98" s="1"/>
  <c r="M7" i="98" s="1"/>
  <c r="K6" i="98"/>
  <c r="L6" i="98" s="1"/>
  <c r="G6" i="98"/>
  <c r="H6" i="98" s="1"/>
  <c r="M6" i="98" s="1"/>
  <c r="K5" i="98"/>
  <c r="L5" i="98" s="1"/>
  <c r="G5" i="98"/>
  <c r="H5" i="98" s="1"/>
  <c r="M5" i="98" s="1"/>
  <c r="K4" i="98"/>
  <c r="L4" i="98" s="1"/>
  <c r="G4" i="98"/>
  <c r="H4" i="98" s="1"/>
  <c r="M4" i="98" s="1"/>
  <c r="K3" i="98"/>
  <c r="L3" i="98" s="1"/>
  <c r="I3" i="98"/>
  <c r="I4" i="98" s="1"/>
  <c r="G3" i="98"/>
  <c r="H3" i="98" s="1"/>
  <c r="M3" i="98" s="1"/>
  <c r="K2" i="98"/>
  <c r="G2" i="98"/>
  <c r="H2" i="98" s="1"/>
  <c r="M2" i="98" s="1"/>
  <c r="F56" i="97"/>
  <c r="E56" i="97"/>
  <c r="G55" i="97"/>
  <c r="H55" i="97" s="1"/>
  <c r="M55" i="97" s="1"/>
  <c r="G54" i="97"/>
  <c r="G53" i="97"/>
  <c r="H53" i="97" s="1"/>
  <c r="M53" i="97" s="1"/>
  <c r="G52" i="97"/>
  <c r="G51" i="97"/>
  <c r="H51" i="97" s="1"/>
  <c r="M51" i="97" s="1"/>
  <c r="G50" i="97"/>
  <c r="H50" i="97" s="1"/>
  <c r="M50" i="97" s="1"/>
  <c r="G49" i="97"/>
  <c r="H49" i="97" s="1"/>
  <c r="M49" i="97" s="1"/>
  <c r="G48" i="97"/>
  <c r="H48" i="97" s="1"/>
  <c r="M48" i="97" s="1"/>
  <c r="G47" i="97"/>
  <c r="H47" i="97" s="1"/>
  <c r="M47" i="97" s="1"/>
  <c r="G46" i="97"/>
  <c r="G45" i="97"/>
  <c r="H45" i="97" s="1"/>
  <c r="M45" i="97" s="1"/>
  <c r="G44" i="97"/>
  <c r="H44" i="97" s="1"/>
  <c r="M44" i="97" s="1"/>
  <c r="G43" i="97"/>
  <c r="H43" i="97" s="1"/>
  <c r="M43" i="97" s="1"/>
  <c r="G42" i="97"/>
  <c r="P41" i="97"/>
  <c r="Q41" i="97" s="1"/>
  <c r="G41" i="97"/>
  <c r="H41" i="97" s="1"/>
  <c r="M41" i="97" s="1"/>
  <c r="G40" i="97"/>
  <c r="G39" i="97"/>
  <c r="H39" i="97" s="1"/>
  <c r="M39" i="97" s="1"/>
  <c r="G38" i="97"/>
  <c r="G37" i="97"/>
  <c r="H37" i="97" s="1"/>
  <c r="M37" i="97" s="1"/>
  <c r="G36" i="97"/>
  <c r="G35" i="97"/>
  <c r="H35" i="97" s="1"/>
  <c r="M35" i="97" s="1"/>
  <c r="G34" i="97"/>
  <c r="G33" i="97"/>
  <c r="H33" i="97" s="1"/>
  <c r="M33" i="97" s="1"/>
  <c r="G32" i="97"/>
  <c r="G31" i="97"/>
  <c r="H31" i="97" s="1"/>
  <c r="M31" i="97" s="1"/>
  <c r="G30" i="97"/>
  <c r="G29" i="97"/>
  <c r="H29" i="97" s="1"/>
  <c r="M29" i="97" s="1"/>
  <c r="G28" i="97"/>
  <c r="G27" i="97"/>
  <c r="H27" i="97" s="1"/>
  <c r="M27" i="97" s="1"/>
  <c r="G26" i="97"/>
  <c r="G25" i="97"/>
  <c r="H25" i="97" s="1"/>
  <c r="M25" i="97" s="1"/>
  <c r="G24" i="97"/>
  <c r="G23" i="97"/>
  <c r="H23" i="97" s="1"/>
  <c r="M23" i="97" s="1"/>
  <c r="G22" i="97"/>
  <c r="G21" i="97"/>
  <c r="H21" i="97" s="1"/>
  <c r="M21" i="97" s="1"/>
  <c r="G20" i="97"/>
  <c r="G19" i="97"/>
  <c r="H19" i="97" s="1"/>
  <c r="M19" i="97" s="1"/>
  <c r="G18" i="97"/>
  <c r="H18" i="97" s="1"/>
  <c r="M18" i="97" s="1"/>
  <c r="G17" i="97"/>
  <c r="H17" i="97" s="1"/>
  <c r="M17" i="97" s="1"/>
  <c r="G16" i="97"/>
  <c r="H16" i="97" s="1"/>
  <c r="M16" i="97" s="1"/>
  <c r="G15" i="97"/>
  <c r="H15" i="97" s="1"/>
  <c r="M15" i="97" s="1"/>
  <c r="G14" i="97"/>
  <c r="H14" i="97" s="1"/>
  <c r="M14" i="97" s="1"/>
  <c r="G13" i="97"/>
  <c r="H13" i="97" s="1"/>
  <c r="M13" i="97" s="1"/>
  <c r="G12" i="97"/>
  <c r="G11" i="97"/>
  <c r="H11" i="97" s="1"/>
  <c r="M11" i="97" s="1"/>
  <c r="G10" i="97"/>
  <c r="H10" i="97" s="1"/>
  <c r="M10" i="97" s="1"/>
  <c r="G9" i="97"/>
  <c r="H9" i="97" s="1"/>
  <c r="M9" i="97" s="1"/>
  <c r="G8" i="97"/>
  <c r="H8" i="97" s="1"/>
  <c r="M8" i="97" s="1"/>
  <c r="G7" i="97"/>
  <c r="H7" i="97" s="1"/>
  <c r="M7" i="97" s="1"/>
  <c r="G6" i="97"/>
  <c r="H6" i="97" s="1"/>
  <c r="M6" i="97" s="1"/>
  <c r="P5" i="97"/>
  <c r="G5" i="97"/>
  <c r="H5" i="97" s="1"/>
  <c r="M5" i="97" s="1"/>
  <c r="G4" i="97"/>
  <c r="G3" i="97"/>
  <c r="H3" i="97" s="1"/>
  <c r="M3" i="97" s="1"/>
  <c r="G2" i="97"/>
  <c r="H2" i="97" s="1"/>
  <c r="M2" i="97" s="1"/>
  <c r="P14" i="87"/>
  <c r="G3" i="87"/>
  <c r="G4" i="87"/>
  <c r="G5" i="87"/>
  <c r="G6" i="87"/>
  <c r="G7" i="87"/>
  <c r="G8" i="87"/>
  <c r="G9" i="87"/>
  <c r="G10" i="87"/>
  <c r="G11" i="87"/>
  <c r="G12" i="87"/>
  <c r="G13" i="87"/>
  <c r="G14" i="87"/>
  <c r="G15" i="87"/>
  <c r="G16" i="87"/>
  <c r="G17" i="87"/>
  <c r="G18" i="87"/>
  <c r="G19" i="87"/>
  <c r="G20" i="87"/>
  <c r="G21" i="87"/>
  <c r="G22" i="87"/>
  <c r="G23" i="87"/>
  <c r="G24" i="87"/>
  <c r="G25" i="87"/>
  <c r="G26" i="87"/>
  <c r="G27" i="87"/>
  <c r="G28" i="87"/>
  <c r="G29" i="87"/>
  <c r="G30" i="87"/>
  <c r="G31" i="87"/>
  <c r="G32" i="87"/>
  <c r="G33" i="87"/>
  <c r="G34" i="87"/>
  <c r="G35" i="87"/>
  <c r="G36" i="87"/>
  <c r="G37" i="87"/>
  <c r="G38" i="87"/>
  <c r="G39" i="87"/>
  <c r="G40" i="87"/>
  <c r="G41" i="87"/>
  <c r="G42" i="87"/>
  <c r="G43" i="87"/>
  <c r="G44" i="87"/>
  <c r="G45" i="87"/>
  <c r="G46" i="87"/>
  <c r="G47" i="87"/>
  <c r="G48" i="87"/>
  <c r="G49" i="87"/>
  <c r="G50" i="87"/>
  <c r="G51" i="87"/>
  <c r="G52" i="87"/>
  <c r="G53" i="87"/>
  <c r="G54" i="87"/>
  <c r="G55" i="87"/>
  <c r="G56" i="87"/>
  <c r="G57" i="87"/>
  <c r="G58" i="87"/>
  <c r="G59" i="87"/>
  <c r="G60" i="87"/>
  <c r="G61" i="87"/>
  <c r="G62" i="87"/>
  <c r="G63" i="87"/>
  <c r="G64" i="87"/>
  <c r="G65" i="87"/>
  <c r="G66" i="87"/>
  <c r="G67" i="87"/>
  <c r="G68" i="87"/>
  <c r="G69" i="87"/>
  <c r="G70" i="87"/>
  <c r="G71" i="87"/>
  <c r="G72" i="87"/>
  <c r="G73" i="87"/>
  <c r="G74" i="87"/>
  <c r="G75" i="87"/>
  <c r="G76" i="87"/>
  <c r="G77" i="87"/>
  <c r="G78" i="87"/>
  <c r="G79" i="87"/>
  <c r="G80" i="87"/>
  <c r="G81" i="87"/>
  <c r="G82" i="87"/>
  <c r="G83" i="87"/>
  <c r="G84" i="87"/>
  <c r="G85" i="87"/>
  <c r="G86" i="87"/>
  <c r="G87" i="87"/>
  <c r="G88" i="87"/>
  <c r="G89" i="87"/>
  <c r="G90" i="87"/>
  <c r="G91" i="87"/>
  <c r="G92" i="87"/>
  <c r="G93" i="87"/>
  <c r="G94" i="87"/>
  <c r="G95" i="87"/>
  <c r="G96" i="87"/>
  <c r="G97" i="87"/>
  <c r="G98" i="87"/>
  <c r="G99" i="87"/>
  <c r="G100" i="87"/>
  <c r="G101" i="87"/>
  <c r="G102" i="87"/>
  <c r="G103" i="87"/>
  <c r="G104" i="87"/>
  <c r="G105" i="87"/>
  <c r="G106" i="87"/>
  <c r="G107" i="87"/>
  <c r="G108" i="87"/>
  <c r="G109" i="87"/>
  <c r="G110" i="87"/>
  <c r="G2" i="87"/>
  <c r="L29" i="98" l="1"/>
  <c r="J2" i="97"/>
  <c r="J4" i="97"/>
  <c r="K4" i="97" s="1"/>
  <c r="L4" i="97" s="1"/>
  <c r="I5" i="98"/>
  <c r="I6" i="98" s="1"/>
  <c r="I7" i="98" s="1"/>
  <c r="I8" i="98" s="1"/>
  <c r="I9" i="98" s="1"/>
  <c r="I10" i="98" s="1"/>
  <c r="L2" i="98"/>
  <c r="O2" i="98"/>
  <c r="M15" i="98"/>
  <c r="G57" i="98"/>
  <c r="J7" i="97"/>
  <c r="K7" i="97" s="1"/>
  <c r="L7" i="97" s="1"/>
  <c r="G56" i="97"/>
  <c r="H4" i="97"/>
  <c r="M4" i="97" s="1"/>
  <c r="J6" i="97"/>
  <c r="K6" i="97" s="1"/>
  <c r="L6" i="97" s="1"/>
  <c r="J3" i="97"/>
  <c r="K3" i="97" s="1"/>
  <c r="L3" i="97" s="1"/>
  <c r="H12" i="97"/>
  <c r="M12" i="97" s="1"/>
  <c r="K2" i="97"/>
  <c r="L2" i="97" s="1"/>
  <c r="J5" i="97"/>
  <c r="K5" i="97" s="1"/>
  <c r="L5" i="97" s="1"/>
  <c r="H52" i="97"/>
  <c r="M52" i="97" s="1"/>
  <c r="H42" i="97"/>
  <c r="M42" i="97" s="1"/>
  <c r="H46" i="97"/>
  <c r="M46" i="97" s="1"/>
  <c r="H54" i="97"/>
  <c r="M54" i="97" s="1"/>
  <c r="H40" i="97"/>
  <c r="M40" i="97" s="1"/>
  <c r="H20" i="97"/>
  <c r="M20" i="97" s="1"/>
  <c r="H22" i="97"/>
  <c r="M22" i="97" s="1"/>
  <c r="H24" i="97"/>
  <c r="M24" i="97" s="1"/>
  <c r="H26" i="97"/>
  <c r="M26" i="97" s="1"/>
  <c r="H28" i="97"/>
  <c r="M28" i="97" s="1"/>
  <c r="H30" i="97"/>
  <c r="M30" i="97" s="1"/>
  <c r="H32" i="97"/>
  <c r="M32" i="97" s="1"/>
  <c r="H34" i="97"/>
  <c r="M34" i="97" s="1"/>
  <c r="H36" i="97"/>
  <c r="M36" i="97" s="1"/>
  <c r="H38" i="97"/>
  <c r="M38" i="97" s="1"/>
  <c r="H57" i="98" l="1"/>
  <c r="M57" i="98" s="1"/>
  <c r="H56" i="97"/>
  <c r="M56" i="97" s="1"/>
  <c r="J8" i="97"/>
  <c r="K8" i="97" s="1"/>
  <c r="L8" i="97" s="1"/>
  <c r="J9" i="97" l="1"/>
  <c r="K9" i="97" s="1"/>
  <c r="L9" i="97" s="1"/>
  <c r="J10" i="97" l="1"/>
  <c r="K10" i="97" l="1"/>
  <c r="L10" i="97" s="1"/>
  <c r="J11" i="97"/>
  <c r="K11" i="97" s="1"/>
  <c r="L11" i="97" s="1"/>
  <c r="J12" i="97" l="1"/>
  <c r="K12" i="97" s="1"/>
  <c r="L12" i="97" s="1"/>
  <c r="J13" i="97" l="1"/>
  <c r="K13" i="97" s="1"/>
  <c r="L13" i="97" s="1"/>
  <c r="J14" i="97" l="1"/>
  <c r="K14" i="97" s="1"/>
  <c r="L14" i="97" s="1"/>
  <c r="J15" i="97" l="1"/>
  <c r="K15" i="97" s="1"/>
  <c r="L15" i="97" s="1"/>
  <c r="J16" i="97" l="1"/>
  <c r="K16" i="97" s="1"/>
  <c r="L16" i="97" s="1"/>
  <c r="I11" i="98" l="1"/>
  <c r="I12" i="98" s="1"/>
  <c r="I13" i="98" s="1"/>
  <c r="I14" i="98" s="1"/>
  <c r="I15" i="98" s="1"/>
  <c r="I16" i="98" s="1"/>
  <c r="I17" i="98" s="1"/>
  <c r="I18" i="98" s="1"/>
  <c r="I19" i="98" s="1"/>
  <c r="I20" i="98" s="1"/>
  <c r="I21" i="98" s="1"/>
  <c r="I22" i="98" s="1"/>
  <c r="I23" i="98" s="1"/>
  <c r="I24" i="98" s="1"/>
  <c r="I25" i="98" s="1"/>
  <c r="I26" i="98" s="1"/>
  <c r="I27" i="98" s="1"/>
  <c r="I28" i="98" s="1"/>
  <c r="J17" i="97"/>
  <c r="K17" i="97" s="1"/>
  <c r="L17" i="97" s="1"/>
  <c r="I29" i="98" l="1"/>
  <c r="I30" i="98" s="1"/>
  <c r="J18" i="97"/>
  <c r="K18" i="97" s="1"/>
  <c r="L18" i="97" s="1"/>
  <c r="J19" i="97" l="1"/>
  <c r="K19" i="97" s="1"/>
  <c r="L19" i="97" s="1"/>
  <c r="J20" i="97" l="1"/>
  <c r="K20" i="97" s="1"/>
  <c r="L20" i="97" s="1"/>
  <c r="J21" i="97" l="1"/>
  <c r="K21" i="97" s="1"/>
  <c r="L21" i="97" s="1"/>
  <c r="J22" i="97" l="1"/>
  <c r="K22" i="97" s="1"/>
  <c r="L22" i="97" s="1"/>
  <c r="J23" i="97" l="1"/>
  <c r="K23" i="97" s="1"/>
  <c r="L23" i="97" s="1"/>
  <c r="J24" i="97" l="1"/>
  <c r="K24" i="97" s="1"/>
  <c r="L24" i="97" s="1"/>
  <c r="J25" i="97" l="1"/>
  <c r="K25" i="97" s="1"/>
  <c r="L25" i="97" s="1"/>
  <c r="J26" i="97" l="1"/>
  <c r="K26" i="97" s="1"/>
  <c r="L26" i="97" s="1"/>
  <c r="J27" i="97" l="1"/>
  <c r="K27" i="97" s="1"/>
  <c r="L27" i="97" s="1"/>
  <c r="J28" i="97" l="1"/>
  <c r="K28" i="97" s="1"/>
  <c r="L28" i="97" s="1"/>
  <c r="I31" i="98" l="1"/>
  <c r="I32" i="98" s="1"/>
  <c r="I33" i="98" s="1"/>
  <c r="I34" i="98" s="1"/>
  <c r="I35" i="98" s="1"/>
  <c r="I36" i="98" s="1"/>
  <c r="I37" i="98" s="1"/>
  <c r="I38" i="98" s="1"/>
  <c r="I39" i="98" s="1"/>
  <c r="I40" i="98" s="1"/>
  <c r="I41" i="98" s="1"/>
  <c r="J29" i="97"/>
  <c r="K29" i="97" s="1"/>
  <c r="L29" i="97" s="1"/>
  <c r="J30" i="97" l="1"/>
  <c r="K30" i="97" s="1"/>
  <c r="L30" i="97" s="1"/>
  <c r="J31" i="97" l="1"/>
  <c r="K31" i="97" s="1"/>
  <c r="L31" i="97" s="1"/>
  <c r="J32" i="97" l="1"/>
  <c r="K32" i="97" s="1"/>
  <c r="L32" i="97" s="1"/>
  <c r="J33" i="97" l="1"/>
  <c r="K33" i="97" s="1"/>
  <c r="L33" i="97" s="1"/>
  <c r="J34" i="97" l="1"/>
  <c r="K34" i="97" s="1"/>
  <c r="L34" i="97" s="1"/>
  <c r="J35" i="97" l="1"/>
  <c r="K35" i="97" s="1"/>
  <c r="L35" i="97" s="1"/>
  <c r="J36" i="97" l="1"/>
  <c r="K36" i="97" s="1"/>
  <c r="L36" i="97" s="1"/>
  <c r="J37" i="97" l="1"/>
  <c r="K37" i="97" s="1"/>
  <c r="L37" i="97" s="1"/>
  <c r="J38" i="97" l="1"/>
  <c r="K38" i="97" s="1"/>
  <c r="L38" i="97" s="1"/>
  <c r="J39" i="97" l="1"/>
  <c r="K39" i="97" s="1"/>
  <c r="L39" i="97" s="1"/>
  <c r="J40" i="97" l="1"/>
  <c r="K40" i="97" s="1"/>
  <c r="L40" i="97" s="1"/>
  <c r="J41" i="97" l="1"/>
  <c r="K41" i="97" s="1"/>
  <c r="L41" i="97" s="1"/>
  <c r="I42" i="98" l="1"/>
  <c r="I43" i="98" s="1"/>
  <c r="I44" i="98" s="1"/>
  <c r="I45" i="98" s="1"/>
  <c r="I46" i="98" s="1"/>
  <c r="I47" i="98" s="1"/>
  <c r="I48" i="98" s="1"/>
  <c r="I49" i="98" s="1"/>
  <c r="I50" i="98" s="1"/>
  <c r="I51" i="98" s="1"/>
  <c r="I52" i="98" s="1"/>
  <c r="J42" i="97"/>
  <c r="K42" i="97" s="1"/>
  <c r="L42" i="97" s="1"/>
  <c r="J43" i="97" l="1"/>
  <c r="K43" i="97" s="1"/>
  <c r="L43" i="97" s="1"/>
  <c r="J44" i="97" l="1"/>
  <c r="K44" i="97" s="1"/>
  <c r="L44" i="97" s="1"/>
  <c r="J45" i="97" l="1"/>
  <c r="K45" i="97" s="1"/>
  <c r="L45" i="97" s="1"/>
  <c r="J46" i="97" l="1"/>
  <c r="K46" i="97" s="1"/>
  <c r="L46" i="97" s="1"/>
  <c r="J47" i="97" l="1"/>
  <c r="K47" i="97" s="1"/>
  <c r="L47" i="97" s="1"/>
  <c r="J48" i="97" l="1"/>
  <c r="K48" i="97" s="1"/>
  <c r="L48" i="97" s="1"/>
  <c r="J49" i="97" l="1"/>
  <c r="K49" i="97" s="1"/>
  <c r="L49" i="97" s="1"/>
  <c r="I53" i="98" l="1"/>
  <c r="J50" i="97"/>
  <c r="K50" i="97" s="1"/>
  <c r="L50" i="97" s="1"/>
  <c r="J51" i="97" l="1"/>
  <c r="K51" i="97" s="1"/>
  <c r="L51" i="97" s="1"/>
  <c r="J52" i="97" l="1"/>
  <c r="K52" i="97" s="1"/>
  <c r="L52" i="97" s="1"/>
  <c r="J53" i="97" l="1"/>
  <c r="K53" i="97" s="1"/>
  <c r="L53" i="97" s="1"/>
  <c r="I54" i="98" l="1"/>
  <c r="I55" i="98" s="1"/>
  <c r="I56" i="98" s="1"/>
  <c r="J55" i="97"/>
  <c r="J54" i="97"/>
  <c r="K54" i="97" s="1"/>
  <c r="L54" i="97" s="1"/>
  <c r="K55" i="97" l="1"/>
  <c r="J56" i="97"/>
  <c r="L55" i="97" l="1"/>
  <c r="K56" i="97"/>
  <c r="J57" i="98" l="1"/>
  <c r="K57" i="98" l="1"/>
  <c r="H12" i="87" l="1"/>
  <c r="M12" i="87" s="1"/>
  <c r="H16" i="87"/>
  <c r="M16" i="87" s="1"/>
  <c r="H20" i="87"/>
  <c r="M20" i="87" s="1"/>
  <c r="H24" i="87"/>
  <c r="M24" i="87" s="1"/>
  <c r="H28" i="87"/>
  <c r="M28" i="87" s="1"/>
  <c r="H32" i="87"/>
  <c r="M32" i="87" s="1"/>
  <c r="H36" i="87"/>
  <c r="M36" i="87" s="1"/>
  <c r="H40" i="87"/>
  <c r="M40" i="87" s="1"/>
  <c r="H44" i="87"/>
  <c r="M44" i="87" s="1"/>
  <c r="H48" i="87"/>
  <c r="M48" i="87" s="1"/>
  <c r="H52" i="87"/>
  <c r="M52" i="87" s="1"/>
  <c r="H56" i="87"/>
  <c r="M56" i="87" s="1"/>
  <c r="H60" i="87"/>
  <c r="M60" i="87" s="1"/>
  <c r="H64" i="87"/>
  <c r="M64" i="87" s="1"/>
  <c r="H68" i="87"/>
  <c r="M68" i="87" s="1"/>
  <c r="H72" i="87"/>
  <c r="M72" i="87" s="1"/>
  <c r="H76" i="87"/>
  <c r="M76" i="87" s="1"/>
  <c r="H80" i="87"/>
  <c r="M80" i="87" s="1"/>
  <c r="H84" i="87"/>
  <c r="M84" i="87" s="1"/>
  <c r="H88" i="87"/>
  <c r="M88" i="87" s="1"/>
  <c r="H92" i="87"/>
  <c r="M92" i="87" s="1"/>
  <c r="H96" i="87"/>
  <c r="M96" i="87" s="1"/>
  <c r="H100" i="87"/>
  <c r="M100" i="87" s="1"/>
  <c r="H104" i="87"/>
  <c r="M104" i="87" s="1"/>
  <c r="H108" i="87"/>
  <c r="M108" i="87" s="1"/>
  <c r="H11" i="87"/>
  <c r="M11" i="87" s="1"/>
  <c r="H19" i="87"/>
  <c r="M19" i="87" s="1"/>
  <c r="H30" i="87"/>
  <c r="M30" i="87" s="1"/>
  <c r="H35" i="87"/>
  <c r="M35" i="87" s="1"/>
  <c r="H51" i="87"/>
  <c r="M51" i="87" s="1"/>
  <c r="H62" i="87"/>
  <c r="M62" i="87" s="1"/>
  <c r="H67" i="87"/>
  <c r="M67" i="87" s="1"/>
  <c r="H78" i="87"/>
  <c r="M78" i="87" s="1"/>
  <c r="H83" i="87"/>
  <c r="M83" i="87" s="1"/>
  <c r="H99" i="87"/>
  <c r="M99" i="87" s="1"/>
  <c r="I5" i="85"/>
  <c r="H5" i="85"/>
  <c r="N4" i="94"/>
  <c r="L4" i="94"/>
  <c r="L8" i="94"/>
  <c r="I4" i="94"/>
  <c r="I5" i="94"/>
  <c r="C4" i="94"/>
  <c r="C8" i="94"/>
  <c r="N16" i="94"/>
  <c r="N17" i="94"/>
  <c r="L15" i="94"/>
  <c r="L16" i="94"/>
  <c r="L17" i="94"/>
  <c r="L18" i="94"/>
  <c r="E15" i="94"/>
  <c r="F15" i="94" s="1"/>
  <c r="C15" i="94"/>
  <c r="I15" i="94" s="1"/>
  <c r="L14" i="94"/>
  <c r="N14" i="94" s="1"/>
  <c r="F14" i="94"/>
  <c r="E14" i="94"/>
  <c r="C14" i="94"/>
  <c r="I14" i="94" s="1"/>
  <c r="L13" i="94"/>
  <c r="C10" i="94"/>
  <c r="C11" i="94"/>
  <c r="C12" i="94"/>
  <c r="I12" i="94" s="1"/>
  <c r="C13" i="94"/>
  <c r="N13" i="94" s="1"/>
  <c r="F9" i="94"/>
  <c r="E9" i="94"/>
  <c r="L9" i="94"/>
  <c r="L10" i="94"/>
  <c r="N10" i="94" s="1"/>
  <c r="L11" i="94"/>
  <c r="L12" i="94"/>
  <c r="I10" i="94"/>
  <c r="I11" i="94"/>
  <c r="C9" i="94"/>
  <c r="I8" i="94"/>
  <c r="E111" i="87"/>
  <c r="F111" i="87"/>
  <c r="H13" i="87"/>
  <c r="M13" i="87" s="1"/>
  <c r="H8" i="87"/>
  <c r="M8" i="87" s="1"/>
  <c r="H10" i="87"/>
  <c r="M10" i="87" s="1"/>
  <c r="H15" i="87"/>
  <c r="M15" i="87" s="1"/>
  <c r="H17" i="87"/>
  <c r="M17" i="87" s="1"/>
  <c r="H18" i="87"/>
  <c r="M18" i="87" s="1"/>
  <c r="H21" i="87"/>
  <c r="M21" i="87" s="1"/>
  <c r="H22" i="87"/>
  <c r="M22" i="87" s="1"/>
  <c r="H23" i="87"/>
  <c r="M23" i="87" s="1"/>
  <c r="H26" i="87"/>
  <c r="M26" i="87" s="1"/>
  <c r="H27" i="87"/>
  <c r="M27" i="87" s="1"/>
  <c r="H29" i="87"/>
  <c r="M29" i="87" s="1"/>
  <c r="H31" i="87"/>
  <c r="M31" i="87" s="1"/>
  <c r="H33" i="87"/>
  <c r="M33" i="87" s="1"/>
  <c r="H34" i="87"/>
  <c r="M34" i="87" s="1"/>
  <c r="H37" i="87"/>
  <c r="M37" i="87" s="1"/>
  <c r="H38" i="87"/>
  <c r="M38" i="87" s="1"/>
  <c r="H39" i="87"/>
  <c r="M39" i="87" s="1"/>
  <c r="H42" i="87"/>
  <c r="M42" i="87" s="1"/>
  <c r="H43" i="87"/>
  <c r="M43" i="87" s="1"/>
  <c r="H45" i="87"/>
  <c r="M45" i="87" s="1"/>
  <c r="H47" i="87"/>
  <c r="M47" i="87" s="1"/>
  <c r="H49" i="87"/>
  <c r="M49" i="87" s="1"/>
  <c r="H50" i="87"/>
  <c r="M50" i="87" s="1"/>
  <c r="H53" i="87"/>
  <c r="M53" i="87" s="1"/>
  <c r="H54" i="87"/>
  <c r="M54" i="87" s="1"/>
  <c r="H55" i="87"/>
  <c r="M55" i="87" s="1"/>
  <c r="H58" i="87"/>
  <c r="M58" i="87" s="1"/>
  <c r="H59" i="87"/>
  <c r="M59" i="87" s="1"/>
  <c r="H61" i="87"/>
  <c r="M61" i="87" s="1"/>
  <c r="H63" i="87"/>
  <c r="M63" i="87" s="1"/>
  <c r="H65" i="87"/>
  <c r="M65" i="87" s="1"/>
  <c r="H66" i="87"/>
  <c r="M66" i="87" s="1"/>
  <c r="H69" i="87"/>
  <c r="M69" i="87" s="1"/>
  <c r="H70" i="87"/>
  <c r="M70" i="87" s="1"/>
  <c r="H71" i="87"/>
  <c r="M71" i="87" s="1"/>
  <c r="H74" i="87"/>
  <c r="M74" i="87" s="1"/>
  <c r="H75" i="87"/>
  <c r="M75" i="87" s="1"/>
  <c r="H77" i="87"/>
  <c r="M77" i="87" s="1"/>
  <c r="H79" i="87"/>
  <c r="M79" i="87" s="1"/>
  <c r="H81" i="87"/>
  <c r="M81" i="87" s="1"/>
  <c r="H82" i="87"/>
  <c r="M82" i="87" s="1"/>
  <c r="H85" i="87"/>
  <c r="M85" i="87" s="1"/>
  <c r="H86" i="87"/>
  <c r="M86" i="87" s="1"/>
  <c r="H87" i="87"/>
  <c r="M87" i="87" s="1"/>
  <c r="H90" i="87"/>
  <c r="M90" i="87" s="1"/>
  <c r="H91" i="87"/>
  <c r="M91" i="87" s="1"/>
  <c r="H93" i="87"/>
  <c r="M93" i="87" s="1"/>
  <c r="H95" i="87"/>
  <c r="M95" i="87" s="1"/>
  <c r="H97" i="87"/>
  <c r="M97" i="87" s="1"/>
  <c r="H98" i="87"/>
  <c r="M98" i="87" s="1"/>
  <c r="H101" i="87"/>
  <c r="M101" i="87" s="1"/>
  <c r="H102" i="87"/>
  <c r="M102" i="87" s="1"/>
  <c r="H103" i="87"/>
  <c r="M103" i="87" s="1"/>
  <c r="H106" i="87"/>
  <c r="M106" i="87" s="1"/>
  <c r="H107" i="87"/>
  <c r="M107" i="87" s="1"/>
  <c r="H109" i="87"/>
  <c r="M109" i="87" s="1"/>
  <c r="I45" i="85"/>
  <c r="I49" i="85"/>
  <c r="I53" i="85"/>
  <c r="G45" i="85"/>
  <c r="G46" i="85"/>
  <c r="G47" i="85"/>
  <c r="G48" i="85"/>
  <c r="G49" i="85"/>
  <c r="G50" i="85"/>
  <c r="G51" i="85"/>
  <c r="G52" i="85"/>
  <c r="G53" i="85"/>
  <c r="G54" i="85"/>
  <c r="G44" i="85"/>
  <c r="E45" i="85"/>
  <c r="E46" i="85"/>
  <c r="I46" i="85" s="1"/>
  <c r="E47" i="85"/>
  <c r="I47" i="85" s="1"/>
  <c r="E48" i="85"/>
  <c r="I48" i="85" s="1"/>
  <c r="E49" i="85"/>
  <c r="E50" i="85"/>
  <c r="I50" i="85" s="1"/>
  <c r="E51" i="85"/>
  <c r="I51" i="85" s="1"/>
  <c r="E52" i="85"/>
  <c r="I52" i="85" s="1"/>
  <c r="E53" i="85"/>
  <c r="E54" i="85"/>
  <c r="I54" i="85" s="1"/>
  <c r="E44" i="85"/>
  <c r="I44" i="85" s="1"/>
  <c r="I35" i="85"/>
  <c r="I40" i="85"/>
  <c r="G32" i="85"/>
  <c r="G33" i="85"/>
  <c r="G34" i="85"/>
  <c r="G35" i="85"/>
  <c r="G36" i="85"/>
  <c r="G37" i="85"/>
  <c r="G38" i="85"/>
  <c r="G39" i="85"/>
  <c r="G40" i="85"/>
  <c r="G41" i="85"/>
  <c r="G31" i="85"/>
  <c r="E32" i="85"/>
  <c r="I32" i="85" s="1"/>
  <c r="E33" i="85"/>
  <c r="I33" i="85" s="1"/>
  <c r="E34" i="85"/>
  <c r="I34" i="85" s="1"/>
  <c r="E35" i="85"/>
  <c r="E36" i="85"/>
  <c r="I36" i="85" s="1"/>
  <c r="E38" i="85"/>
  <c r="I38" i="85" s="1"/>
  <c r="E39" i="85"/>
  <c r="I39" i="85" s="1"/>
  <c r="E40" i="85"/>
  <c r="E41" i="85"/>
  <c r="I41" i="85" s="1"/>
  <c r="E31" i="85"/>
  <c r="I31" i="85" s="1"/>
  <c r="I19" i="85"/>
  <c r="I23" i="85"/>
  <c r="I27" i="85"/>
  <c r="G19" i="85"/>
  <c r="G20" i="85"/>
  <c r="G21" i="85"/>
  <c r="G22" i="85"/>
  <c r="G23" i="85"/>
  <c r="G24" i="85"/>
  <c r="G25" i="85"/>
  <c r="G26" i="85"/>
  <c r="G27" i="85"/>
  <c r="G28" i="85"/>
  <c r="G18" i="85"/>
  <c r="E19" i="85"/>
  <c r="E20" i="85"/>
  <c r="I20" i="85" s="1"/>
  <c r="E21" i="85"/>
  <c r="I21" i="85" s="1"/>
  <c r="E22" i="85"/>
  <c r="I22" i="85" s="1"/>
  <c r="E23" i="85"/>
  <c r="E24" i="85"/>
  <c r="I24" i="85" s="1"/>
  <c r="E25" i="85"/>
  <c r="I25" i="85" s="1"/>
  <c r="E26" i="85"/>
  <c r="I26" i="85" s="1"/>
  <c r="E27" i="85"/>
  <c r="E28" i="85"/>
  <c r="I28" i="85" s="1"/>
  <c r="E18" i="85"/>
  <c r="I18" i="85" s="1"/>
  <c r="I13" i="85"/>
  <c r="G10" i="85"/>
  <c r="G11" i="85"/>
  <c r="G12" i="85"/>
  <c r="G13" i="85"/>
  <c r="G14" i="85"/>
  <c r="G15" i="85"/>
  <c r="E11" i="85"/>
  <c r="I11" i="85" s="1"/>
  <c r="E12" i="85"/>
  <c r="I12" i="85" s="1"/>
  <c r="E13" i="85"/>
  <c r="E14" i="85"/>
  <c r="I14" i="85" s="1"/>
  <c r="E15" i="85"/>
  <c r="I15" i="85" s="1"/>
  <c r="E10" i="85"/>
  <c r="I10" i="85" s="1"/>
  <c r="G3" i="85"/>
  <c r="H3" i="85" s="1"/>
  <c r="I3" i="85" s="1"/>
  <c r="G4" i="85"/>
  <c r="H4" i="85" s="1"/>
  <c r="I4" i="85" s="1"/>
  <c r="G5" i="85"/>
  <c r="G6" i="85"/>
  <c r="H6" i="85" s="1"/>
  <c r="I6" i="85" s="1"/>
  <c r="G7" i="85"/>
  <c r="H7" i="85" s="1"/>
  <c r="I7" i="85" s="1"/>
  <c r="G2" i="85"/>
  <c r="H2" i="85" s="1"/>
  <c r="I2" i="85" s="1"/>
  <c r="E3" i="85"/>
  <c r="E4" i="85"/>
  <c r="E5" i="85"/>
  <c r="E6" i="85"/>
  <c r="E7" i="85"/>
  <c r="E2" i="85"/>
  <c r="AG21" i="80"/>
  <c r="AF14" i="80"/>
  <c r="AF15" i="80"/>
  <c r="AF16" i="80"/>
  <c r="AF17" i="80"/>
  <c r="AF18" i="80"/>
  <c r="AF19" i="80"/>
  <c r="AF20" i="80"/>
  <c r="AF13" i="80"/>
  <c r="H110" i="87" l="1"/>
  <c r="M110" i="87" s="1"/>
  <c r="H105" i="87"/>
  <c r="M105" i="87" s="1"/>
  <c r="H94" i="87"/>
  <c r="M94" i="87" s="1"/>
  <c r="H89" i="87"/>
  <c r="M89" i="87" s="1"/>
  <c r="H73" i="87"/>
  <c r="M73" i="87" s="1"/>
  <c r="H57" i="87"/>
  <c r="M57" i="87" s="1"/>
  <c r="H46" i="87"/>
  <c r="M46" i="87" s="1"/>
  <c r="H41" i="87"/>
  <c r="M41" i="87" s="1"/>
  <c r="H25" i="87"/>
  <c r="M25" i="87" s="1"/>
  <c r="H14" i="87"/>
  <c r="M14" i="87" s="1"/>
  <c r="H9" i="87"/>
  <c r="M9" i="87" s="1"/>
  <c r="H4" i="87"/>
  <c r="M4" i="87" s="1"/>
  <c r="H7" i="87"/>
  <c r="M7" i="87" s="1"/>
  <c r="H2" i="87"/>
  <c r="M2" i="87" s="1"/>
  <c r="H3" i="87"/>
  <c r="M3" i="87" s="1"/>
  <c r="H6" i="87"/>
  <c r="M6" i="87" s="1"/>
  <c r="H5" i="87"/>
  <c r="M5" i="87" s="1"/>
  <c r="G111" i="87"/>
  <c r="N15" i="94"/>
  <c r="N12" i="94"/>
  <c r="N11" i="94"/>
  <c r="I13" i="94"/>
  <c r="N8" i="94"/>
  <c r="N9" i="94"/>
  <c r="I9" i="94"/>
  <c r="E13" i="79"/>
  <c r="K2" i="87" l="1"/>
  <c r="L2" i="87" s="1"/>
  <c r="H111" i="87"/>
  <c r="M111" i="87" s="1"/>
  <c r="P92" i="87"/>
  <c r="Q92" i="87" s="1"/>
  <c r="P91" i="87"/>
  <c r="R91" i="87" s="1"/>
  <c r="I3" i="87"/>
  <c r="J36" i="93"/>
  <c r="D38" i="93"/>
  <c r="D39" i="93"/>
  <c r="D40" i="93"/>
  <c r="D41" i="93"/>
  <c r="D42" i="93"/>
  <c r="D43" i="93"/>
  <c r="D44" i="93"/>
  <c r="D37" i="93"/>
  <c r="D36" i="93"/>
  <c r="I4" i="87" l="1"/>
  <c r="O2" i="87"/>
  <c r="K3" i="87" l="1"/>
  <c r="I5" i="87"/>
  <c r="K4" i="87"/>
  <c r="L4" i="87" s="1"/>
  <c r="L3" i="94"/>
  <c r="C3" i="94"/>
  <c r="L3" i="87" l="1"/>
  <c r="I6" i="87"/>
  <c r="J5" i="87"/>
  <c r="K5" i="87" s="1"/>
  <c r="L5" i="87" s="1"/>
  <c r="N3" i="94"/>
  <c r="I3" i="94"/>
  <c r="I7" i="87" l="1"/>
  <c r="J6" i="87"/>
  <c r="K6" i="87" s="1"/>
  <c r="K2" i="79"/>
  <c r="K4" i="79" s="1"/>
  <c r="K6" i="79" s="1"/>
  <c r="L6" i="87" l="1"/>
  <c r="J7" i="87"/>
  <c r="K7" i="87" s="1"/>
  <c r="L7" i="87" s="1"/>
  <c r="I8" i="87"/>
  <c r="I9" i="87" l="1"/>
  <c r="K8" i="87"/>
  <c r="L8" i="87" s="1"/>
  <c r="K9" i="87" l="1"/>
  <c r="L9" i="87" s="1"/>
  <c r="I10" i="87"/>
  <c r="K10" i="87" l="1"/>
  <c r="L10" i="87" s="1"/>
  <c r="I11" i="87"/>
  <c r="K11" i="87" l="1"/>
  <c r="L11" i="87" s="1"/>
  <c r="I12" i="87"/>
  <c r="K12" i="87" l="1"/>
  <c r="L12" i="87" s="1"/>
  <c r="I13" i="87"/>
  <c r="K13" i="87" l="1"/>
  <c r="L13" i="87" s="1"/>
  <c r="I14" i="87"/>
  <c r="J14" i="87" l="1"/>
  <c r="K14" i="87" s="1"/>
  <c r="L14" i="87" s="1"/>
  <c r="I15" i="87"/>
  <c r="J15" i="87" l="1"/>
  <c r="K15" i="87" s="1"/>
  <c r="L15" i="87" s="1"/>
  <c r="I16" i="87"/>
  <c r="J16" i="87" l="1"/>
  <c r="K16" i="87" s="1"/>
  <c r="L16" i="87" s="1"/>
  <c r="I17" i="87"/>
  <c r="J17" i="87" l="1"/>
  <c r="K17" i="87" s="1"/>
  <c r="L17" i="87" s="1"/>
  <c r="I18" i="87"/>
  <c r="J18" i="87" l="1"/>
  <c r="K18" i="87" s="1"/>
  <c r="L18" i="87" s="1"/>
  <c r="I19" i="87"/>
  <c r="J19" i="87" l="1"/>
  <c r="K19" i="87" s="1"/>
  <c r="L19" i="87" s="1"/>
  <c r="I20" i="87"/>
  <c r="J20" i="87" l="1"/>
  <c r="K20" i="87" s="1"/>
  <c r="L20" i="87" s="1"/>
  <c r="I21" i="87"/>
  <c r="J21" i="87" l="1"/>
  <c r="K21" i="87" s="1"/>
  <c r="L21" i="87" s="1"/>
  <c r="I22" i="87"/>
  <c r="J22" i="87" l="1"/>
  <c r="K22" i="87" s="1"/>
  <c r="L22" i="87" s="1"/>
  <c r="I23" i="87"/>
  <c r="J23" i="87" l="1"/>
  <c r="K23" i="87" s="1"/>
  <c r="L23" i="87" s="1"/>
  <c r="I24" i="87"/>
  <c r="J24" i="87" l="1"/>
  <c r="K24" i="87" s="1"/>
  <c r="L24" i="87" s="1"/>
  <c r="I25" i="87"/>
  <c r="K25" i="87" l="1"/>
  <c r="L25" i="87" s="1"/>
  <c r="I26" i="87"/>
  <c r="K26" i="87" l="1"/>
  <c r="L26" i="87" s="1"/>
  <c r="I27" i="87"/>
  <c r="K27" i="87" l="1"/>
  <c r="L27" i="87" s="1"/>
  <c r="I28" i="87"/>
  <c r="K28" i="87" l="1"/>
  <c r="L28" i="87" s="1"/>
  <c r="I29" i="87"/>
  <c r="K29" i="87" l="1"/>
  <c r="L29" i="87" s="1"/>
  <c r="I30" i="87"/>
  <c r="K30" i="87" l="1"/>
  <c r="L30" i="87" s="1"/>
  <c r="I31" i="87"/>
  <c r="O29" i="87"/>
  <c r="K31" i="87" l="1"/>
  <c r="L31" i="87" s="1"/>
  <c r="I32" i="87"/>
  <c r="K32" i="87" l="1"/>
  <c r="L32" i="87" s="1"/>
  <c r="I33" i="87"/>
  <c r="K33" i="87" l="1"/>
  <c r="L33" i="87" s="1"/>
  <c r="I34" i="87"/>
  <c r="K34" i="87" l="1"/>
  <c r="L34" i="87" s="1"/>
  <c r="I35" i="87"/>
  <c r="K35" i="87" l="1"/>
  <c r="L35" i="87" s="1"/>
  <c r="I36" i="87"/>
  <c r="K36" i="87" l="1"/>
  <c r="L36" i="87" s="1"/>
  <c r="I37" i="87"/>
  <c r="K37" i="87" l="1"/>
  <c r="L37" i="87" s="1"/>
  <c r="I38" i="87"/>
  <c r="I39" i="87" l="1"/>
  <c r="K38" i="87"/>
  <c r="L38" i="87" s="1"/>
  <c r="I40" i="87" l="1"/>
  <c r="K39" i="87"/>
  <c r="L39" i="87" s="1"/>
  <c r="K40" i="87" l="1"/>
  <c r="L40" i="87" s="1"/>
  <c r="I41" i="87"/>
  <c r="K41" i="87" l="1"/>
  <c r="L41" i="87" s="1"/>
  <c r="I42" i="87"/>
  <c r="K42" i="87" l="1"/>
  <c r="L42" i="87" s="1"/>
  <c r="I43" i="87"/>
  <c r="J43" i="87" l="1"/>
  <c r="K43" i="87" s="1"/>
  <c r="L43" i="87" s="1"/>
  <c r="I44" i="87"/>
  <c r="K44" i="87" l="1"/>
  <c r="L44" i="87" s="1"/>
  <c r="I45" i="87"/>
  <c r="K45" i="87" l="1"/>
  <c r="L45" i="87" s="1"/>
  <c r="I46" i="87"/>
  <c r="O44" i="87"/>
  <c r="I47" i="87" l="1"/>
  <c r="J46" i="87"/>
  <c r="K46" i="87" s="1"/>
  <c r="L46" i="87" s="1"/>
  <c r="I48" i="87" l="1"/>
  <c r="J47" i="87"/>
  <c r="K47" i="87" s="1"/>
  <c r="L47" i="87" s="1"/>
  <c r="J48" i="87" l="1"/>
  <c r="K48" i="87" s="1"/>
  <c r="L48" i="87" s="1"/>
  <c r="I49" i="87"/>
  <c r="J49" i="87" l="1"/>
  <c r="K49" i="87" s="1"/>
  <c r="L49" i="87" s="1"/>
  <c r="I50" i="87"/>
  <c r="J50" i="87" l="1"/>
  <c r="K50" i="87" s="1"/>
  <c r="L50" i="87" s="1"/>
  <c r="I51" i="87"/>
  <c r="J51" i="87" l="1"/>
  <c r="K51" i="87" s="1"/>
  <c r="L51" i="87" s="1"/>
  <c r="I52" i="87"/>
  <c r="J52" i="87" l="1"/>
  <c r="K52" i="87" s="1"/>
  <c r="L52" i="87" s="1"/>
  <c r="I53" i="87"/>
  <c r="J53" i="87" l="1"/>
  <c r="K53" i="87" s="1"/>
  <c r="L53" i="87" s="1"/>
  <c r="I54" i="87"/>
  <c r="J54" i="87" l="1"/>
  <c r="K54" i="87" s="1"/>
  <c r="L54" i="87" s="1"/>
  <c r="I55" i="87"/>
  <c r="J55" i="87" l="1"/>
  <c r="K55" i="87" s="1"/>
  <c r="L55" i="87" s="1"/>
  <c r="I56" i="87"/>
  <c r="J56" i="87" l="1"/>
  <c r="K56" i="87" s="1"/>
  <c r="L56" i="87" s="1"/>
  <c r="I57" i="87"/>
  <c r="K57" i="87" l="1"/>
  <c r="L57" i="87" s="1"/>
  <c r="I58" i="87"/>
  <c r="K58" i="87" l="1"/>
  <c r="L58" i="87" s="1"/>
  <c r="I59" i="87"/>
  <c r="K59" i="87" l="1"/>
  <c r="L59" i="87" s="1"/>
  <c r="I60" i="87"/>
  <c r="K60" i="87" l="1"/>
  <c r="L60" i="87" s="1"/>
  <c r="I61" i="87"/>
  <c r="K61" i="87" l="1"/>
  <c r="L61" i="87" s="1"/>
  <c r="I62" i="87"/>
  <c r="K62" i="87" l="1"/>
  <c r="L62" i="87" s="1"/>
  <c r="I63" i="87"/>
  <c r="K63" i="87" l="1"/>
  <c r="L63" i="87" s="1"/>
  <c r="I64" i="87"/>
  <c r="K64" i="87" l="1"/>
  <c r="L64" i="87" s="1"/>
  <c r="I65" i="87"/>
  <c r="K65" i="87" l="1"/>
  <c r="L65" i="87" s="1"/>
  <c r="I66" i="87"/>
  <c r="K66" i="87" l="1"/>
  <c r="L66" i="87" s="1"/>
  <c r="I67" i="87"/>
  <c r="K67" i="87" l="1"/>
  <c r="L67" i="87" s="1"/>
  <c r="I68" i="87"/>
  <c r="J68" i="87" l="1"/>
  <c r="K68" i="87" s="1"/>
  <c r="L68" i="87" s="1"/>
  <c r="I69" i="87"/>
  <c r="J69" i="87" l="1"/>
  <c r="K69" i="87" s="1"/>
  <c r="L69" i="87" s="1"/>
  <c r="I70" i="87"/>
  <c r="J70" i="87" l="1"/>
  <c r="K70" i="87" s="1"/>
  <c r="L70" i="87" s="1"/>
  <c r="I71" i="87"/>
  <c r="J71" i="87" l="1"/>
  <c r="K71" i="87" s="1"/>
  <c r="L71" i="87" s="1"/>
  <c r="I72" i="87"/>
  <c r="J72" i="87" l="1"/>
  <c r="K72" i="87" s="1"/>
  <c r="L72" i="87" s="1"/>
  <c r="I73" i="87"/>
  <c r="J73" i="87" l="1"/>
  <c r="K73" i="87" s="1"/>
  <c r="L73" i="87" s="1"/>
  <c r="I74" i="87"/>
  <c r="J74" i="87" l="1"/>
  <c r="K74" i="87" s="1"/>
  <c r="L74" i="87" s="1"/>
  <c r="I75" i="87"/>
  <c r="J75" i="87" l="1"/>
  <c r="K75" i="87" s="1"/>
  <c r="L75" i="87" s="1"/>
  <c r="I76" i="87"/>
  <c r="J76" i="87" l="1"/>
  <c r="K76" i="87" s="1"/>
  <c r="L76" i="87" s="1"/>
  <c r="I77" i="87"/>
  <c r="J77" i="87" l="1"/>
  <c r="K77" i="87" s="1"/>
  <c r="L77" i="87" s="1"/>
  <c r="I78" i="87"/>
  <c r="J78" i="87" l="1"/>
  <c r="K78" i="87" s="1"/>
  <c r="L78" i="87" s="1"/>
  <c r="I79" i="87"/>
  <c r="J79" i="87" l="1"/>
  <c r="K79" i="87" s="1"/>
  <c r="L79" i="87" s="1"/>
  <c r="I80" i="87"/>
  <c r="J80" i="87" l="1"/>
  <c r="K80" i="87" s="1"/>
  <c r="L80" i="87" s="1"/>
  <c r="I81" i="87"/>
  <c r="K81" i="87" l="1"/>
  <c r="L81" i="87" s="1"/>
  <c r="I82" i="87"/>
  <c r="K82" i="87" l="1"/>
  <c r="L82" i="87" s="1"/>
  <c r="I83" i="87"/>
  <c r="K83" i="87" l="1"/>
  <c r="L83" i="87" s="1"/>
  <c r="I84" i="87"/>
  <c r="K84" i="87" l="1"/>
  <c r="L84" i="87" s="1"/>
  <c r="I85" i="87"/>
  <c r="K85" i="87" l="1"/>
  <c r="L85" i="87" s="1"/>
  <c r="I86" i="87"/>
  <c r="K86" i="87" l="1"/>
  <c r="L86" i="87" s="1"/>
  <c r="I87" i="87"/>
  <c r="K87" i="87" l="1"/>
  <c r="L87" i="87" s="1"/>
  <c r="I88" i="87"/>
  <c r="K88" i="87" l="1"/>
  <c r="L88" i="87" s="1"/>
  <c r="I89" i="87"/>
  <c r="K89" i="87" l="1"/>
  <c r="L89" i="87" s="1"/>
  <c r="I90" i="87"/>
  <c r="K90" i="87" l="1"/>
  <c r="L90" i="87" s="1"/>
  <c r="I91" i="87"/>
  <c r="K91" i="87" l="1"/>
  <c r="L91" i="87" s="1"/>
  <c r="I92" i="87"/>
  <c r="J92" i="87" l="1"/>
  <c r="K92" i="87" s="1"/>
  <c r="L92" i="87" s="1"/>
  <c r="I93" i="87"/>
  <c r="J93" i="87" l="1"/>
  <c r="K93" i="87" s="1"/>
  <c r="L93" i="87" s="1"/>
  <c r="I94" i="87"/>
  <c r="J94" i="87" l="1"/>
  <c r="K94" i="87" s="1"/>
  <c r="L94" i="87" s="1"/>
  <c r="I95" i="87"/>
  <c r="J95" i="87" l="1"/>
  <c r="K95" i="87" s="1"/>
  <c r="L95" i="87" s="1"/>
  <c r="I96" i="87"/>
  <c r="J96" i="87" l="1"/>
  <c r="K96" i="87" s="1"/>
  <c r="L96" i="87" s="1"/>
  <c r="I97" i="87"/>
  <c r="J97" i="87" l="1"/>
  <c r="K97" i="87" s="1"/>
  <c r="L97" i="87" s="1"/>
  <c r="I98" i="87"/>
  <c r="J98" i="87" l="1"/>
  <c r="K98" i="87" s="1"/>
  <c r="L98" i="87" s="1"/>
  <c r="I99" i="87"/>
  <c r="J99" i="87" l="1"/>
  <c r="K99" i="87" s="1"/>
  <c r="L99" i="87" s="1"/>
  <c r="I100" i="87"/>
  <c r="K100" i="87" l="1"/>
  <c r="L100" i="87" s="1"/>
  <c r="I101" i="87"/>
  <c r="J101" i="87" l="1"/>
  <c r="K101" i="87" s="1"/>
  <c r="L101" i="87" s="1"/>
  <c r="I102" i="87"/>
  <c r="J102" i="87" l="1"/>
  <c r="K102" i="87" s="1"/>
  <c r="L102" i="87" s="1"/>
  <c r="I103" i="87"/>
  <c r="J103" i="87" l="1"/>
  <c r="K103" i="87" s="1"/>
  <c r="L103" i="87" s="1"/>
  <c r="I104" i="87"/>
  <c r="J104" i="87" l="1"/>
  <c r="K104" i="87" s="1"/>
  <c r="L104" i="87" s="1"/>
  <c r="I105" i="87"/>
  <c r="K105" i="87" l="1"/>
  <c r="L105" i="87" s="1"/>
  <c r="I106" i="87"/>
  <c r="K106" i="87" l="1"/>
  <c r="L106" i="87" s="1"/>
  <c r="I107" i="87"/>
  <c r="K107" i="87" l="1"/>
  <c r="L107" i="87" s="1"/>
  <c r="I108" i="87"/>
  <c r="J108" i="87" l="1"/>
  <c r="K108" i="87" s="1"/>
  <c r="L108" i="87" s="1"/>
  <c r="I109" i="87"/>
  <c r="J109" i="87" l="1"/>
  <c r="I110" i="87"/>
  <c r="K109" i="87" l="1"/>
  <c r="L109" i="87" s="1"/>
  <c r="J110" i="87"/>
  <c r="K110" i="87" l="1"/>
  <c r="K111" i="87" s="1"/>
  <c r="J111" i="87"/>
  <c r="L110" i="87" l="1"/>
</calcChain>
</file>

<file path=xl/sharedStrings.xml><?xml version="1.0" encoding="utf-8"?>
<sst xmlns="http://schemas.openxmlformats.org/spreadsheetml/2006/main" count="595" uniqueCount="52">
  <si>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</si>
  <si>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</si>
  <si>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</si>
  <si>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</si>
  <si>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</si>
  <si>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</si>
  <si>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</si>
  <si>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</si>
  <si>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</si>
  <si>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</si>
  <si>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</si>
  <si>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>Comp</t>
  </si>
  <si>
    <t>2 BHK</t>
  </si>
  <si>
    <t>1 BHK</t>
  </si>
  <si>
    <t>1BHK</t>
  </si>
  <si>
    <t>2BHK</t>
  </si>
  <si>
    <t>Flat</t>
  </si>
  <si>
    <t>Wing</t>
  </si>
  <si>
    <t xml:space="preserve"> As per Approved Plan  RERA Carpet Area in 
Sq. Ft.                      
</t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</si>
  <si>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</si>
  <si>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</si>
  <si>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</si>
  <si>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</si>
  <si>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3 BHK</t>
  </si>
  <si>
    <t>total 6</t>
  </si>
  <si>
    <t>2nd Floor</t>
  </si>
  <si>
    <t>3BHK</t>
  </si>
  <si>
    <t>terrace area</t>
  </si>
  <si>
    <t>CA Sq.M</t>
  </si>
  <si>
    <t>CA Sq.Ft</t>
  </si>
  <si>
    <t>terrace area Sq.Ft</t>
  </si>
  <si>
    <t>Total CA Sq.ft.</t>
  </si>
  <si>
    <t>3rd Floor</t>
  </si>
  <si>
    <t>4,5,6,8,9,10 floor</t>
  </si>
  <si>
    <t>Flat No</t>
  </si>
  <si>
    <t>7 &amp; 11 Floor</t>
  </si>
  <si>
    <t>ref</t>
  </si>
  <si>
    <t xml:space="preserve">refuge </t>
  </si>
  <si>
    <t>12th floor</t>
  </si>
  <si>
    <t>1 RK</t>
  </si>
  <si>
    <t>Natural Terrace Area Sq.Ft.</t>
  </si>
  <si>
    <t>refuge</t>
  </si>
  <si>
    <t>nby</t>
  </si>
  <si>
    <r>
      <t xml:space="preserve">Rate per 
Sq. ft. on Total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</si>
  <si>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>Total Area in Sq. Ft.</t>
  </si>
  <si>
    <t>Built up Area in Sq. Ft.</t>
  </si>
  <si>
    <t>Sale / Rehab</t>
  </si>
  <si>
    <t>Sale</t>
  </si>
  <si>
    <t>Rehab</t>
  </si>
  <si>
    <t xml:space="preserve">1 BHK - 19                                      2 BHK - 19                      3 BHK - 16                                                                                                </t>
  </si>
  <si>
    <t xml:space="preserve">1 RK - 01                                1 BHK - 16                                     2 BHK - 21                      3 BHK - 17                                                                                               </t>
  </si>
  <si>
    <t>40% Natural Terrace Area Sq.Ft.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</si>
</sst>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rgb="FF333333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sz val="10"/>
      <color rgb="FF000000"/>
      <name val="Arial Narrow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b/>
      <sz val="7"/>
      <name val="Arial Narrow"/>
      <family val="2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3" fontId="0" fillId="0" borderId="0" xfId="1" applyFont="1"/>
    <xf numFmtId="43" fontId="0" fillId="0" borderId="0" xfId="0" applyNumberFormat="1"/>
    <xf numFmtId="1" fontId="0" fillId="0" borderId="0" xfId="0" applyNumberFormat="1"/>
    <xf numFmtId="43" fontId="4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9" fillId="0" borderId="0" xfId="0" applyFont="1"/>
    <xf numFmtId="2" fontId="9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43" fontId="3" fillId="0" borderId="0" xfId="0" applyNumberFormat="1" applyFont="1"/>
    <xf numFmtId="0" fontId="12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0" fontId="16" fillId="0" borderId="0" xfId="0" applyFont="1"/>
    <xf numFmtId="43" fontId="16" fillId="0" borderId="0" xfId="0" applyNumberFormat="1" applyFont="1"/>
    <xf numFmtId="0" fontId="17" fillId="2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" fontId="15" fillId="0" borderId="5" xfId="0" applyNumberFormat="1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1" fontId="15" fillId="0" borderId="0" xfId="0" applyNumberFormat="1" applyFont="1" applyAlignment="1">
      <alignment horizontal="center"/>
    </xf>
    <xf numFmtId="0" fontId="15" fillId="2" borderId="0" xfId="0" applyFont="1" applyFill="1"/>
    <xf numFmtId="0" fontId="15" fillId="0" borderId="0" xfId="0" applyFont="1"/>
    <xf numFmtId="43" fontId="16" fillId="0" borderId="0" xfId="1" applyFont="1"/>
    <xf numFmtId="0" fontId="9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14" fillId="0" borderId="5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left"/>
    </xf>
    <xf numFmtId="164" fontId="9" fillId="0" borderId="1" xfId="1" applyNumberFormat="1" applyFont="1" applyFill="1" applyBorder="1" applyAlignment="1">
      <alignment horizontal="center"/>
    </xf>
    <xf numFmtId="1" fontId="9" fillId="0" borderId="1" xfId="2" applyNumberFormat="1" applyFont="1" applyFill="1" applyBorder="1" applyAlignment="1">
      <alignment horizontal="center" vertical="top" wrapText="1"/>
    </xf>
    <xf numFmtId="0" fontId="0" fillId="0" borderId="0" xfId="0" applyFill="1"/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left"/>
    </xf>
    <xf numFmtId="164" fontId="5" fillId="0" borderId="1" xfId="1" applyNumberFormat="1" applyFont="1" applyFill="1" applyBorder="1" applyAlignment="1">
      <alignment horizontal="center"/>
    </xf>
    <xf numFmtId="1" fontId="5" fillId="0" borderId="1" xfId="2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/>
    </xf>
    <xf numFmtId="164" fontId="9" fillId="0" borderId="0" xfId="1" applyNumberFormat="1" applyFont="1" applyFill="1" applyBorder="1" applyAlignment="1">
      <alignment horizontal="left"/>
    </xf>
    <xf numFmtId="164" fontId="9" fillId="0" borderId="0" xfId="1" applyNumberFormat="1" applyFont="1" applyFill="1" applyBorder="1" applyAlignment="1">
      <alignment horizontal="center"/>
    </xf>
    <xf numFmtId="1" fontId="9" fillId="0" borderId="0" xfId="2" applyNumberFormat="1" applyFont="1" applyFill="1" applyAlignment="1">
      <alignment horizontal="center" vertical="top" wrapText="1"/>
    </xf>
    <xf numFmtId="1" fontId="5" fillId="0" borderId="0" xfId="0" applyNumberFormat="1" applyFont="1" applyFill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/>
    </xf>
    <xf numFmtId="164" fontId="9" fillId="0" borderId="2" xfId="0" applyNumberFormat="1" applyFont="1" applyBorder="1" applyAlignment="1">
      <alignment horizontal="center" vertical="center"/>
    </xf>
    <xf numFmtId="43" fontId="3" fillId="0" borderId="1" xfId="1" applyFont="1" applyBorder="1"/>
    <xf numFmtId="164" fontId="0" fillId="0" borderId="0" xfId="0" applyNumberForma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267928</xdr:colOff>
      <xdr:row>45</xdr:row>
      <xdr:rowOff>163091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70B19A-D305-0D72-7171-19F272D36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02328" cy="8354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440423</xdr:colOff>
      <xdr:row>44</xdr:row>
      <xdr:rowOff>96457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4687B2-241E-0C93-1BAB-02F2F819F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90023" cy="86499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447675</xdr:colOff>
      <xdr:row>7</xdr:row>
      <xdr:rowOff>142875</xdr:rowOff>
    </xdr:from>
    <xdr:to>
      <xdr:col>22</xdr:col>
      <xdr:colOff>85725</xdr:colOff>
      <xdr:row>48</xdr:row>
      <xdr:rowOff>28575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B1C5E71-4046-EF5A-5298-84265B60B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1476375"/>
          <a:ext cx="5734050" cy="76962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534751</xdr:colOff>
      <xdr:row>40</xdr:row>
      <xdr:rowOff>10563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50F886-FD03-1498-2C24-E0B64F288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9678751" cy="7440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1"/>
  <sheetViews>
    <sheetView tabSelected="1" zoomScale="160" zoomScaleNormal="160" workbookViewId="0"/>
  </sheetViews>
  <sheetFormatPr defaultRowHeight="15" x14ac:dyDescent="0.25"/>
  <cols>
    <col min="1" max="1" width="4" style="43" customWidth="1"/>
    <col min="2" max="3" width="5.140625" style="44" customWidth="1"/>
    <col min="4" max="4" width="7.42578125" style="11" bestFit="1" customWidth="1"/>
    <col min="5" max="6" width="7.140625" style="12" customWidth="1"/>
    <col min="7" max="7" width="5.28515625" style="12" customWidth="1"/>
    <col min="8" max="8" width="6.140625" customWidth="1"/>
    <col min="9" max="9" width="7.140625" style="77" customWidth="1"/>
    <col min="10" max="10" width="12.28515625" style="77" customWidth="1"/>
    <col min="11" max="11" width="11" style="77" customWidth="1"/>
    <col min="12" max="12" width="7.7109375" style="77" customWidth="1"/>
    <col min="13" max="13" width="11.42578125" style="61" customWidth="1"/>
    <col min="14" max="14" width="7.5703125" style="61" customWidth="1"/>
    <col min="15" max="15" width="10.42578125" bestFit="1" customWidth="1"/>
  </cols>
  <sheetData>
    <row r="1" spans="1:16" ht="54" customHeight="1" x14ac:dyDescent="0.25">
      <c r="A1" s="38" t="s">
        <v>1</v>
      </c>
      <c r="B1" s="39" t="s">
        <v>0</v>
      </c>
      <c r="C1" s="39" t="s">
        <v>2</v>
      </c>
      <c r="D1" s="7" t="s">
        <v>11</v>
      </c>
      <c r="E1" s="7" t="s">
        <v>18</v>
      </c>
      <c r="F1" s="8" t="s">
        <v>51</v>
      </c>
      <c r="G1" s="8" t="s">
        <v>44</v>
      </c>
      <c r="H1" s="8" t="s">
        <v>45</v>
      </c>
      <c r="I1" s="62" t="s">
        <v>43</v>
      </c>
      <c r="J1" s="63" t="s">
        <v>19</v>
      </c>
      <c r="K1" s="64" t="s">
        <v>20</v>
      </c>
      <c r="L1" s="64" t="s">
        <v>21</v>
      </c>
      <c r="M1" s="64" t="s">
        <v>22</v>
      </c>
      <c r="N1" s="65" t="s">
        <v>46</v>
      </c>
    </row>
    <row r="2" spans="1:16" ht="16.5" x14ac:dyDescent="0.3">
      <c r="A2" s="34">
        <v>1</v>
      </c>
      <c r="B2" s="35">
        <v>203</v>
      </c>
      <c r="C2" s="35">
        <v>2</v>
      </c>
      <c r="D2" s="32" t="s">
        <v>23</v>
      </c>
      <c r="E2" s="32">
        <v>837</v>
      </c>
      <c r="F2" s="55">
        <v>98</v>
      </c>
      <c r="G2" s="9">
        <f>E2+F2</f>
        <v>935</v>
      </c>
      <c r="H2" s="9">
        <f>G2*1.1</f>
        <v>1028.5</v>
      </c>
      <c r="I2" s="57">
        <v>12200</v>
      </c>
      <c r="J2" s="58">
        <v>0</v>
      </c>
      <c r="K2" s="59">
        <f>ROUND(J2*1.08,0)</f>
        <v>0</v>
      </c>
      <c r="L2" s="60">
        <f t="shared" ref="L2:L65" si="0">MROUND((K2*0.025/12),500)</f>
        <v>0</v>
      </c>
      <c r="M2" s="59">
        <f>H2*2600</f>
        <v>2674100</v>
      </c>
      <c r="N2" s="66" t="s">
        <v>48</v>
      </c>
      <c r="O2" s="4">
        <f>J2/H2</f>
        <v>0</v>
      </c>
    </row>
    <row r="3" spans="1:16" ht="16.5" x14ac:dyDescent="0.3">
      <c r="A3" s="34">
        <v>2</v>
      </c>
      <c r="B3" s="35">
        <v>204</v>
      </c>
      <c r="C3" s="35">
        <v>2</v>
      </c>
      <c r="D3" s="32" t="s">
        <v>12</v>
      </c>
      <c r="E3" s="32">
        <v>634</v>
      </c>
      <c r="F3" s="56">
        <v>98</v>
      </c>
      <c r="G3" s="9">
        <f t="shared" ref="G3:G66" si="1">E3+F3</f>
        <v>732</v>
      </c>
      <c r="H3" s="9">
        <f t="shared" ref="H3:H66" si="2">G3*1.1</f>
        <v>805.2</v>
      </c>
      <c r="I3" s="57">
        <f>I2</f>
        <v>12200</v>
      </c>
      <c r="J3" s="58">
        <v>0</v>
      </c>
      <c r="K3" s="59">
        <f t="shared" ref="K3:K66" si="3">ROUND(J3*1.08,0)</f>
        <v>0</v>
      </c>
      <c r="L3" s="60">
        <f t="shared" si="0"/>
        <v>0</v>
      </c>
      <c r="M3" s="59">
        <f t="shared" ref="M3:M66" si="4">H3*2600</f>
        <v>2093520.0000000002</v>
      </c>
      <c r="N3" s="66" t="s">
        <v>48</v>
      </c>
      <c r="O3" s="4"/>
    </row>
    <row r="4" spans="1:16" ht="16.5" x14ac:dyDescent="0.3">
      <c r="A4" s="34">
        <v>3</v>
      </c>
      <c r="B4" s="35">
        <v>205</v>
      </c>
      <c r="C4" s="35">
        <v>2</v>
      </c>
      <c r="D4" s="32" t="s">
        <v>23</v>
      </c>
      <c r="E4" s="32">
        <v>804</v>
      </c>
      <c r="F4" s="56">
        <v>235</v>
      </c>
      <c r="G4" s="9">
        <f t="shared" si="1"/>
        <v>1039</v>
      </c>
      <c r="H4" s="9">
        <f t="shared" si="2"/>
        <v>1142.9000000000001</v>
      </c>
      <c r="I4" s="57">
        <f>I3</f>
        <v>12200</v>
      </c>
      <c r="J4" s="58">
        <v>0</v>
      </c>
      <c r="K4" s="59">
        <f t="shared" si="3"/>
        <v>0</v>
      </c>
      <c r="L4" s="60">
        <f t="shared" si="0"/>
        <v>0</v>
      </c>
      <c r="M4" s="59">
        <f t="shared" si="4"/>
        <v>2971540.0000000005</v>
      </c>
      <c r="N4" s="66" t="s">
        <v>48</v>
      </c>
      <c r="O4" s="4"/>
    </row>
    <row r="5" spans="1:16" ht="16.5" x14ac:dyDescent="0.3">
      <c r="A5" s="34">
        <v>4</v>
      </c>
      <c r="B5" s="35">
        <v>207</v>
      </c>
      <c r="C5" s="35">
        <v>2</v>
      </c>
      <c r="D5" s="32" t="s">
        <v>12</v>
      </c>
      <c r="E5" s="32">
        <v>634</v>
      </c>
      <c r="F5" s="56">
        <v>116</v>
      </c>
      <c r="G5" s="9">
        <f t="shared" si="1"/>
        <v>750</v>
      </c>
      <c r="H5" s="9">
        <f t="shared" si="2"/>
        <v>825.00000000000011</v>
      </c>
      <c r="I5" s="57">
        <f>I4</f>
        <v>12200</v>
      </c>
      <c r="J5" s="58">
        <f t="shared" ref="J5:J56" si="5">G5*I5</f>
        <v>9150000</v>
      </c>
      <c r="K5" s="59">
        <f t="shared" si="3"/>
        <v>9882000</v>
      </c>
      <c r="L5" s="60">
        <f t="shared" si="0"/>
        <v>20500</v>
      </c>
      <c r="M5" s="59">
        <f t="shared" si="4"/>
        <v>2145000.0000000005</v>
      </c>
      <c r="N5" s="66" t="s">
        <v>47</v>
      </c>
      <c r="O5" s="4"/>
    </row>
    <row r="6" spans="1:16" ht="16.5" x14ac:dyDescent="0.3">
      <c r="A6" s="34">
        <v>5</v>
      </c>
      <c r="B6" s="35">
        <v>208</v>
      </c>
      <c r="C6" s="35">
        <v>2</v>
      </c>
      <c r="D6" s="32" t="s">
        <v>12</v>
      </c>
      <c r="E6" s="32">
        <v>634</v>
      </c>
      <c r="F6" s="56">
        <v>116</v>
      </c>
      <c r="G6" s="9">
        <f t="shared" si="1"/>
        <v>750</v>
      </c>
      <c r="H6" s="9">
        <f t="shared" si="2"/>
        <v>825.00000000000011</v>
      </c>
      <c r="I6" s="57">
        <f>I5</f>
        <v>12200</v>
      </c>
      <c r="J6" s="58">
        <f t="shared" si="5"/>
        <v>9150000</v>
      </c>
      <c r="K6" s="59">
        <f t="shared" si="3"/>
        <v>9882000</v>
      </c>
      <c r="L6" s="60">
        <f t="shared" si="0"/>
        <v>20500</v>
      </c>
      <c r="M6" s="59">
        <f t="shared" si="4"/>
        <v>2145000.0000000005</v>
      </c>
      <c r="N6" s="66" t="s">
        <v>47</v>
      </c>
      <c r="O6" s="4"/>
    </row>
    <row r="7" spans="1:16" ht="16.5" x14ac:dyDescent="0.3">
      <c r="A7" s="34">
        <v>6</v>
      </c>
      <c r="B7" s="35">
        <v>210</v>
      </c>
      <c r="C7" s="35">
        <v>2</v>
      </c>
      <c r="D7" s="32" t="s">
        <v>23</v>
      </c>
      <c r="E7" s="32">
        <v>831</v>
      </c>
      <c r="F7" s="56">
        <v>121</v>
      </c>
      <c r="G7" s="9">
        <f t="shared" si="1"/>
        <v>952</v>
      </c>
      <c r="H7" s="9">
        <f t="shared" si="2"/>
        <v>1047.2</v>
      </c>
      <c r="I7" s="57">
        <f>I6</f>
        <v>12200</v>
      </c>
      <c r="J7" s="58">
        <f t="shared" si="5"/>
        <v>11614400</v>
      </c>
      <c r="K7" s="59">
        <f t="shared" si="3"/>
        <v>12543552</v>
      </c>
      <c r="L7" s="60">
        <f t="shared" si="0"/>
        <v>26000</v>
      </c>
      <c r="M7" s="59">
        <f t="shared" si="4"/>
        <v>2722720</v>
      </c>
      <c r="N7" s="66" t="s">
        <v>47</v>
      </c>
      <c r="O7" s="4"/>
    </row>
    <row r="8" spans="1:16" s="36" customFormat="1" ht="16.5" x14ac:dyDescent="0.3">
      <c r="A8" s="34">
        <v>7</v>
      </c>
      <c r="B8" s="35">
        <v>303</v>
      </c>
      <c r="C8" s="35">
        <v>3</v>
      </c>
      <c r="D8" s="32" t="s">
        <v>23</v>
      </c>
      <c r="E8" s="32">
        <v>837</v>
      </c>
      <c r="F8" s="35">
        <v>0</v>
      </c>
      <c r="G8" s="9">
        <f t="shared" si="1"/>
        <v>837</v>
      </c>
      <c r="H8" s="9">
        <f t="shared" si="2"/>
        <v>920.7</v>
      </c>
      <c r="I8" s="57">
        <f>I7+25</f>
        <v>12225</v>
      </c>
      <c r="J8" s="58">
        <v>0</v>
      </c>
      <c r="K8" s="59">
        <f t="shared" si="3"/>
        <v>0</v>
      </c>
      <c r="L8" s="60">
        <f t="shared" si="0"/>
        <v>0</v>
      </c>
      <c r="M8" s="59">
        <f t="shared" si="4"/>
        <v>2393820</v>
      </c>
      <c r="N8" s="66" t="s">
        <v>48</v>
      </c>
      <c r="O8" s="37">
        <v>6500</v>
      </c>
    </row>
    <row r="9" spans="1:16" s="36" customFormat="1" ht="16.5" x14ac:dyDescent="0.3">
      <c r="A9" s="34">
        <v>8</v>
      </c>
      <c r="B9" s="35">
        <v>304</v>
      </c>
      <c r="C9" s="35">
        <v>3</v>
      </c>
      <c r="D9" s="32" t="s">
        <v>12</v>
      </c>
      <c r="E9" s="32">
        <v>634</v>
      </c>
      <c r="F9" s="35">
        <v>0</v>
      </c>
      <c r="G9" s="9">
        <f t="shared" si="1"/>
        <v>634</v>
      </c>
      <c r="H9" s="9">
        <f t="shared" si="2"/>
        <v>697.40000000000009</v>
      </c>
      <c r="I9" s="57">
        <f t="shared" ref="I9:I19" si="6">I8</f>
        <v>12225</v>
      </c>
      <c r="J9" s="58">
        <v>0</v>
      </c>
      <c r="K9" s="59">
        <f t="shared" si="3"/>
        <v>0</v>
      </c>
      <c r="L9" s="60">
        <f t="shared" si="0"/>
        <v>0</v>
      </c>
      <c r="M9" s="59">
        <f t="shared" si="4"/>
        <v>1813240.0000000002</v>
      </c>
      <c r="N9" s="66" t="s">
        <v>48</v>
      </c>
      <c r="O9" s="36">
        <v>50</v>
      </c>
    </row>
    <row r="10" spans="1:16" s="36" customFormat="1" ht="16.5" x14ac:dyDescent="0.3">
      <c r="A10" s="34">
        <v>9</v>
      </c>
      <c r="B10" s="35">
        <v>305</v>
      </c>
      <c r="C10" s="35">
        <v>3</v>
      </c>
      <c r="D10" s="32" t="s">
        <v>23</v>
      </c>
      <c r="E10" s="32">
        <v>804</v>
      </c>
      <c r="F10" s="35">
        <v>0</v>
      </c>
      <c r="G10" s="9">
        <f t="shared" si="1"/>
        <v>804</v>
      </c>
      <c r="H10" s="9">
        <f t="shared" si="2"/>
        <v>884.40000000000009</v>
      </c>
      <c r="I10" s="57">
        <f t="shared" si="6"/>
        <v>12225</v>
      </c>
      <c r="J10" s="58">
        <v>0</v>
      </c>
      <c r="K10" s="59">
        <f t="shared" si="3"/>
        <v>0</v>
      </c>
      <c r="L10" s="60">
        <f t="shared" si="0"/>
        <v>0</v>
      </c>
      <c r="M10" s="59">
        <f t="shared" si="4"/>
        <v>2299440.0000000005</v>
      </c>
      <c r="N10" s="66" t="s">
        <v>48</v>
      </c>
    </row>
    <row r="11" spans="1:16" s="36" customFormat="1" ht="16.5" x14ac:dyDescent="0.3">
      <c r="A11" s="34">
        <v>10</v>
      </c>
      <c r="B11" s="35">
        <v>307</v>
      </c>
      <c r="C11" s="35">
        <v>3</v>
      </c>
      <c r="D11" s="32" t="s">
        <v>12</v>
      </c>
      <c r="E11" s="32">
        <v>634</v>
      </c>
      <c r="F11" s="35">
        <v>0</v>
      </c>
      <c r="G11" s="9">
        <f t="shared" si="1"/>
        <v>634</v>
      </c>
      <c r="H11" s="9">
        <f t="shared" si="2"/>
        <v>697.40000000000009</v>
      </c>
      <c r="I11" s="57">
        <f t="shared" si="6"/>
        <v>12225</v>
      </c>
      <c r="J11" s="58">
        <v>0</v>
      </c>
      <c r="K11" s="59">
        <f t="shared" si="3"/>
        <v>0</v>
      </c>
      <c r="L11" s="60">
        <f t="shared" si="0"/>
        <v>0</v>
      </c>
      <c r="M11" s="59">
        <f t="shared" si="4"/>
        <v>1813240.0000000002</v>
      </c>
      <c r="N11" s="66" t="s">
        <v>48</v>
      </c>
    </row>
    <row r="12" spans="1:16" s="36" customFormat="1" ht="16.5" x14ac:dyDescent="0.3">
      <c r="A12" s="34">
        <v>11</v>
      </c>
      <c r="B12" s="35">
        <v>308</v>
      </c>
      <c r="C12" s="35">
        <v>3</v>
      </c>
      <c r="D12" s="32" t="s">
        <v>12</v>
      </c>
      <c r="E12" s="32">
        <v>634</v>
      </c>
      <c r="F12" s="35">
        <v>0</v>
      </c>
      <c r="G12" s="9">
        <f t="shared" si="1"/>
        <v>634</v>
      </c>
      <c r="H12" s="9">
        <f t="shared" si="2"/>
        <v>697.40000000000009</v>
      </c>
      <c r="I12" s="57">
        <f t="shared" si="6"/>
        <v>12225</v>
      </c>
      <c r="J12" s="58">
        <v>0</v>
      </c>
      <c r="K12" s="59">
        <f t="shared" si="3"/>
        <v>0</v>
      </c>
      <c r="L12" s="60">
        <f t="shared" si="0"/>
        <v>0</v>
      </c>
      <c r="M12" s="59">
        <f t="shared" si="4"/>
        <v>1813240.0000000002</v>
      </c>
      <c r="N12" s="66" t="s">
        <v>48</v>
      </c>
    </row>
    <row r="13" spans="1:16" s="36" customFormat="1" ht="16.5" x14ac:dyDescent="0.3">
      <c r="A13" s="34">
        <v>12</v>
      </c>
      <c r="B13" s="35">
        <v>310</v>
      </c>
      <c r="C13" s="35">
        <v>3</v>
      </c>
      <c r="D13" s="32" t="s">
        <v>23</v>
      </c>
      <c r="E13" s="32">
        <v>831</v>
      </c>
      <c r="F13" s="35">
        <v>0</v>
      </c>
      <c r="G13" s="9">
        <f t="shared" si="1"/>
        <v>831</v>
      </c>
      <c r="H13" s="9">
        <f t="shared" si="2"/>
        <v>914.1</v>
      </c>
      <c r="I13" s="57">
        <f t="shared" si="6"/>
        <v>12225</v>
      </c>
      <c r="J13" s="58">
        <v>0</v>
      </c>
      <c r="K13" s="59">
        <f t="shared" si="3"/>
        <v>0</v>
      </c>
      <c r="L13" s="60">
        <f t="shared" si="0"/>
        <v>0</v>
      </c>
      <c r="M13" s="59">
        <f t="shared" si="4"/>
        <v>2376660</v>
      </c>
      <c r="N13" s="66" t="s">
        <v>48</v>
      </c>
    </row>
    <row r="14" spans="1:16" ht="16.5" x14ac:dyDescent="0.3">
      <c r="A14" s="34">
        <v>13</v>
      </c>
      <c r="B14" s="35">
        <v>401</v>
      </c>
      <c r="C14" s="35">
        <v>4</v>
      </c>
      <c r="D14" s="33" t="s">
        <v>13</v>
      </c>
      <c r="E14" s="32">
        <v>411</v>
      </c>
      <c r="F14" s="35">
        <v>0</v>
      </c>
      <c r="G14" s="9">
        <f t="shared" si="1"/>
        <v>411</v>
      </c>
      <c r="H14" s="9">
        <f t="shared" si="2"/>
        <v>452.1</v>
      </c>
      <c r="I14" s="57">
        <f>I13+25</f>
        <v>12250</v>
      </c>
      <c r="J14" s="58">
        <f t="shared" si="5"/>
        <v>5034750</v>
      </c>
      <c r="K14" s="59">
        <f t="shared" si="3"/>
        <v>5437530</v>
      </c>
      <c r="L14" s="60">
        <f t="shared" si="0"/>
        <v>11500</v>
      </c>
      <c r="M14" s="59">
        <f t="shared" si="4"/>
        <v>1175460</v>
      </c>
      <c r="N14" s="66" t="s">
        <v>47</v>
      </c>
      <c r="P14">
        <f>12300-11800</f>
        <v>500</v>
      </c>
    </row>
    <row r="15" spans="1:16" ht="16.5" x14ac:dyDescent="0.3">
      <c r="A15" s="34">
        <v>14</v>
      </c>
      <c r="B15" s="35">
        <v>402</v>
      </c>
      <c r="C15" s="35">
        <v>4</v>
      </c>
      <c r="D15" s="32" t="s">
        <v>12</v>
      </c>
      <c r="E15" s="32">
        <v>579</v>
      </c>
      <c r="F15" s="35">
        <v>0</v>
      </c>
      <c r="G15" s="9">
        <f t="shared" si="1"/>
        <v>579</v>
      </c>
      <c r="H15" s="9">
        <f t="shared" si="2"/>
        <v>636.90000000000009</v>
      </c>
      <c r="I15" s="57">
        <f t="shared" si="6"/>
        <v>12250</v>
      </c>
      <c r="J15" s="58">
        <f t="shared" si="5"/>
        <v>7092750</v>
      </c>
      <c r="K15" s="59">
        <f t="shared" si="3"/>
        <v>7660170</v>
      </c>
      <c r="L15" s="60">
        <f t="shared" si="0"/>
        <v>16000</v>
      </c>
      <c r="M15" s="59">
        <f t="shared" si="4"/>
        <v>1655940.0000000002</v>
      </c>
      <c r="N15" s="66" t="s">
        <v>47</v>
      </c>
    </row>
    <row r="16" spans="1:16" ht="16.5" x14ac:dyDescent="0.3">
      <c r="A16" s="34">
        <v>15</v>
      </c>
      <c r="B16" s="35">
        <v>403</v>
      </c>
      <c r="C16" s="35">
        <v>4</v>
      </c>
      <c r="D16" s="32" t="s">
        <v>23</v>
      </c>
      <c r="E16" s="32">
        <v>837</v>
      </c>
      <c r="F16" s="35">
        <v>0</v>
      </c>
      <c r="G16" s="9">
        <f t="shared" si="1"/>
        <v>837</v>
      </c>
      <c r="H16" s="9">
        <f t="shared" si="2"/>
        <v>920.7</v>
      </c>
      <c r="I16" s="57">
        <f t="shared" si="6"/>
        <v>12250</v>
      </c>
      <c r="J16" s="58">
        <f t="shared" si="5"/>
        <v>10253250</v>
      </c>
      <c r="K16" s="59">
        <f t="shared" si="3"/>
        <v>11073510</v>
      </c>
      <c r="L16" s="60">
        <f t="shared" si="0"/>
        <v>23000</v>
      </c>
      <c r="M16" s="59">
        <f t="shared" si="4"/>
        <v>2393820</v>
      </c>
      <c r="N16" s="66" t="s">
        <v>47</v>
      </c>
    </row>
    <row r="17" spans="1:15" ht="16.5" x14ac:dyDescent="0.3">
      <c r="A17" s="34">
        <v>16</v>
      </c>
      <c r="B17" s="35">
        <v>404</v>
      </c>
      <c r="C17" s="35">
        <v>4</v>
      </c>
      <c r="D17" s="32" t="s">
        <v>12</v>
      </c>
      <c r="E17" s="32">
        <v>634</v>
      </c>
      <c r="F17" s="35">
        <v>0</v>
      </c>
      <c r="G17" s="9">
        <f t="shared" si="1"/>
        <v>634</v>
      </c>
      <c r="H17" s="9">
        <f t="shared" si="2"/>
        <v>697.40000000000009</v>
      </c>
      <c r="I17" s="57">
        <f t="shared" si="6"/>
        <v>12250</v>
      </c>
      <c r="J17" s="58">
        <f t="shared" si="5"/>
        <v>7766500</v>
      </c>
      <c r="K17" s="59">
        <f t="shared" si="3"/>
        <v>8387820</v>
      </c>
      <c r="L17" s="60">
        <f t="shared" si="0"/>
        <v>17500</v>
      </c>
      <c r="M17" s="59">
        <f t="shared" si="4"/>
        <v>1813240.0000000002</v>
      </c>
      <c r="N17" s="66" t="s">
        <v>47</v>
      </c>
    </row>
    <row r="18" spans="1:15" ht="16.5" x14ac:dyDescent="0.3">
      <c r="A18" s="34">
        <v>17</v>
      </c>
      <c r="B18" s="35">
        <v>405</v>
      </c>
      <c r="C18" s="35">
        <v>4</v>
      </c>
      <c r="D18" s="32" t="s">
        <v>23</v>
      </c>
      <c r="E18" s="32">
        <v>804</v>
      </c>
      <c r="F18" s="35">
        <v>0</v>
      </c>
      <c r="G18" s="9">
        <f t="shared" si="1"/>
        <v>804</v>
      </c>
      <c r="H18" s="9">
        <f t="shared" si="2"/>
        <v>884.40000000000009</v>
      </c>
      <c r="I18" s="57">
        <f t="shared" si="6"/>
        <v>12250</v>
      </c>
      <c r="J18" s="58">
        <f t="shared" si="5"/>
        <v>9849000</v>
      </c>
      <c r="K18" s="59">
        <f t="shared" si="3"/>
        <v>10636920</v>
      </c>
      <c r="L18" s="60">
        <f t="shared" si="0"/>
        <v>22000</v>
      </c>
      <c r="M18" s="59">
        <f t="shared" si="4"/>
        <v>2299440.0000000005</v>
      </c>
      <c r="N18" s="66" t="s">
        <v>47</v>
      </c>
    </row>
    <row r="19" spans="1:15" ht="16.5" x14ac:dyDescent="0.3">
      <c r="A19" s="34">
        <v>18</v>
      </c>
      <c r="B19" s="35">
        <v>406</v>
      </c>
      <c r="C19" s="35">
        <v>4</v>
      </c>
      <c r="D19" s="32" t="s">
        <v>13</v>
      </c>
      <c r="E19" s="32">
        <v>397</v>
      </c>
      <c r="F19" s="35">
        <v>0</v>
      </c>
      <c r="G19" s="9">
        <f t="shared" si="1"/>
        <v>397</v>
      </c>
      <c r="H19" s="9">
        <f t="shared" si="2"/>
        <v>436.70000000000005</v>
      </c>
      <c r="I19" s="57">
        <f t="shared" si="6"/>
        <v>12250</v>
      </c>
      <c r="J19" s="58">
        <f t="shared" si="5"/>
        <v>4863250</v>
      </c>
      <c r="K19" s="59">
        <f t="shared" si="3"/>
        <v>5252310</v>
      </c>
      <c r="L19" s="60">
        <f t="shared" si="0"/>
        <v>11000</v>
      </c>
      <c r="M19" s="59">
        <f t="shared" si="4"/>
        <v>1135420.0000000002</v>
      </c>
      <c r="N19" s="66" t="s">
        <v>47</v>
      </c>
    </row>
    <row r="20" spans="1:15" ht="16.5" x14ac:dyDescent="0.3">
      <c r="A20" s="34">
        <v>19</v>
      </c>
      <c r="B20" s="35">
        <v>407</v>
      </c>
      <c r="C20" s="35">
        <v>4</v>
      </c>
      <c r="D20" s="32" t="s">
        <v>12</v>
      </c>
      <c r="E20" s="32">
        <v>634</v>
      </c>
      <c r="F20" s="35">
        <v>0</v>
      </c>
      <c r="G20" s="9">
        <f t="shared" si="1"/>
        <v>634</v>
      </c>
      <c r="H20" s="9">
        <f t="shared" si="2"/>
        <v>697.40000000000009</v>
      </c>
      <c r="I20" s="57">
        <f>I19</f>
        <v>12250</v>
      </c>
      <c r="J20" s="58">
        <f t="shared" si="5"/>
        <v>7766500</v>
      </c>
      <c r="K20" s="59">
        <f t="shared" si="3"/>
        <v>8387820</v>
      </c>
      <c r="L20" s="60">
        <f t="shared" si="0"/>
        <v>17500</v>
      </c>
      <c r="M20" s="59">
        <f t="shared" si="4"/>
        <v>1813240.0000000002</v>
      </c>
      <c r="N20" s="66" t="s">
        <v>47</v>
      </c>
    </row>
    <row r="21" spans="1:15" ht="16.5" x14ac:dyDescent="0.3">
      <c r="A21" s="34">
        <v>20</v>
      </c>
      <c r="B21" s="35">
        <v>408</v>
      </c>
      <c r="C21" s="35">
        <v>4</v>
      </c>
      <c r="D21" s="32" t="s">
        <v>12</v>
      </c>
      <c r="E21" s="32">
        <v>634</v>
      </c>
      <c r="F21" s="35">
        <v>0</v>
      </c>
      <c r="G21" s="9">
        <f t="shared" si="1"/>
        <v>634</v>
      </c>
      <c r="H21" s="9">
        <f t="shared" si="2"/>
        <v>697.40000000000009</v>
      </c>
      <c r="I21" s="57">
        <f>I20</f>
        <v>12250</v>
      </c>
      <c r="J21" s="58">
        <f t="shared" si="5"/>
        <v>7766500</v>
      </c>
      <c r="K21" s="59">
        <f t="shared" si="3"/>
        <v>8387820</v>
      </c>
      <c r="L21" s="60">
        <f t="shared" si="0"/>
        <v>17500</v>
      </c>
      <c r="M21" s="59">
        <f t="shared" si="4"/>
        <v>1813240.0000000002</v>
      </c>
      <c r="N21" s="66" t="s">
        <v>47</v>
      </c>
    </row>
    <row r="22" spans="1:15" ht="16.5" x14ac:dyDescent="0.3">
      <c r="A22" s="34">
        <v>21</v>
      </c>
      <c r="B22" s="35">
        <v>409</v>
      </c>
      <c r="C22" s="35">
        <v>4</v>
      </c>
      <c r="D22" s="32" t="s">
        <v>13</v>
      </c>
      <c r="E22" s="32">
        <v>397</v>
      </c>
      <c r="F22" s="35">
        <v>0</v>
      </c>
      <c r="G22" s="9">
        <f t="shared" si="1"/>
        <v>397</v>
      </c>
      <c r="H22" s="9">
        <f t="shared" si="2"/>
        <v>436.70000000000005</v>
      </c>
      <c r="I22" s="57">
        <f>I21</f>
        <v>12250</v>
      </c>
      <c r="J22" s="58">
        <f t="shared" si="5"/>
        <v>4863250</v>
      </c>
      <c r="K22" s="59">
        <f t="shared" si="3"/>
        <v>5252310</v>
      </c>
      <c r="L22" s="60">
        <f t="shared" si="0"/>
        <v>11000</v>
      </c>
      <c r="M22" s="59">
        <f t="shared" si="4"/>
        <v>1135420.0000000002</v>
      </c>
      <c r="N22" s="66" t="s">
        <v>47</v>
      </c>
    </row>
    <row r="23" spans="1:15" ht="16.5" x14ac:dyDescent="0.3">
      <c r="A23" s="34">
        <v>22</v>
      </c>
      <c r="B23" s="35">
        <v>410</v>
      </c>
      <c r="C23" s="35">
        <v>4</v>
      </c>
      <c r="D23" s="32" t="s">
        <v>23</v>
      </c>
      <c r="E23" s="32">
        <v>831</v>
      </c>
      <c r="F23" s="35">
        <v>0</v>
      </c>
      <c r="G23" s="9">
        <f t="shared" si="1"/>
        <v>831</v>
      </c>
      <c r="H23" s="9">
        <f t="shared" si="2"/>
        <v>914.1</v>
      </c>
      <c r="I23" s="57">
        <f>I22</f>
        <v>12250</v>
      </c>
      <c r="J23" s="58">
        <f t="shared" si="5"/>
        <v>10179750</v>
      </c>
      <c r="K23" s="59">
        <f t="shared" si="3"/>
        <v>10994130</v>
      </c>
      <c r="L23" s="60">
        <f t="shared" si="0"/>
        <v>23000</v>
      </c>
      <c r="M23" s="59">
        <f t="shared" si="4"/>
        <v>2376660</v>
      </c>
      <c r="N23" s="66" t="s">
        <v>47</v>
      </c>
    </row>
    <row r="24" spans="1:15" ht="16.5" x14ac:dyDescent="0.3">
      <c r="A24" s="34">
        <v>23</v>
      </c>
      <c r="B24" s="35">
        <v>411</v>
      </c>
      <c r="C24" s="35">
        <v>4</v>
      </c>
      <c r="D24" s="32" t="s">
        <v>13</v>
      </c>
      <c r="E24" s="32">
        <v>392</v>
      </c>
      <c r="F24" s="35">
        <v>0</v>
      </c>
      <c r="G24" s="9">
        <f t="shared" si="1"/>
        <v>392</v>
      </c>
      <c r="H24" s="9">
        <f t="shared" si="2"/>
        <v>431.20000000000005</v>
      </c>
      <c r="I24" s="57">
        <f>I23</f>
        <v>12250</v>
      </c>
      <c r="J24" s="58">
        <f t="shared" si="5"/>
        <v>4802000</v>
      </c>
      <c r="K24" s="59">
        <f t="shared" si="3"/>
        <v>5186160</v>
      </c>
      <c r="L24" s="60">
        <f t="shared" si="0"/>
        <v>11000</v>
      </c>
      <c r="M24" s="59">
        <f t="shared" si="4"/>
        <v>1121120.0000000002</v>
      </c>
      <c r="N24" s="66" t="s">
        <v>47</v>
      </c>
    </row>
    <row r="25" spans="1:15" ht="16.5" x14ac:dyDescent="0.3">
      <c r="A25" s="34">
        <v>24</v>
      </c>
      <c r="B25" s="35">
        <v>501</v>
      </c>
      <c r="C25" s="35">
        <v>5</v>
      </c>
      <c r="D25" s="33" t="s">
        <v>13</v>
      </c>
      <c r="E25" s="32">
        <v>411</v>
      </c>
      <c r="F25" s="35">
        <v>0</v>
      </c>
      <c r="G25" s="9">
        <f t="shared" si="1"/>
        <v>411</v>
      </c>
      <c r="H25" s="9">
        <f t="shared" si="2"/>
        <v>452.1</v>
      </c>
      <c r="I25" s="57">
        <f>I24+25</f>
        <v>12275</v>
      </c>
      <c r="J25" s="58">
        <v>0</v>
      </c>
      <c r="K25" s="59">
        <f t="shared" si="3"/>
        <v>0</v>
      </c>
      <c r="L25" s="60">
        <f t="shared" si="0"/>
        <v>0</v>
      </c>
      <c r="M25" s="59">
        <f t="shared" si="4"/>
        <v>1175460</v>
      </c>
      <c r="N25" s="66" t="s">
        <v>48</v>
      </c>
    </row>
    <row r="26" spans="1:15" ht="16.5" x14ac:dyDescent="0.3">
      <c r="A26" s="34">
        <v>25</v>
      </c>
      <c r="B26" s="35">
        <v>502</v>
      </c>
      <c r="C26" s="35">
        <v>5</v>
      </c>
      <c r="D26" s="32" t="s">
        <v>12</v>
      </c>
      <c r="E26" s="32">
        <v>579</v>
      </c>
      <c r="F26" s="35">
        <v>0</v>
      </c>
      <c r="G26" s="9">
        <f t="shared" si="1"/>
        <v>579</v>
      </c>
      <c r="H26" s="9">
        <f t="shared" si="2"/>
        <v>636.90000000000009</v>
      </c>
      <c r="I26" s="57">
        <f t="shared" ref="I26:I30" si="7">I25</f>
        <v>12275</v>
      </c>
      <c r="J26" s="58">
        <v>0</v>
      </c>
      <c r="K26" s="59">
        <f t="shared" si="3"/>
        <v>0</v>
      </c>
      <c r="L26" s="60">
        <f t="shared" si="0"/>
        <v>0</v>
      </c>
      <c r="M26" s="59">
        <f t="shared" si="4"/>
        <v>1655940.0000000002</v>
      </c>
      <c r="N26" s="66" t="s">
        <v>48</v>
      </c>
    </row>
    <row r="27" spans="1:15" ht="16.5" x14ac:dyDescent="0.3">
      <c r="A27" s="34">
        <v>26</v>
      </c>
      <c r="B27" s="35">
        <v>503</v>
      </c>
      <c r="C27" s="35">
        <v>5</v>
      </c>
      <c r="D27" s="32" t="s">
        <v>23</v>
      </c>
      <c r="E27" s="32">
        <v>837</v>
      </c>
      <c r="F27" s="35">
        <v>0</v>
      </c>
      <c r="G27" s="9">
        <f t="shared" si="1"/>
        <v>837</v>
      </c>
      <c r="H27" s="9">
        <f t="shared" si="2"/>
        <v>920.7</v>
      </c>
      <c r="I27" s="57">
        <f t="shared" si="7"/>
        <v>12275</v>
      </c>
      <c r="J27" s="58">
        <v>0</v>
      </c>
      <c r="K27" s="59">
        <f t="shared" si="3"/>
        <v>0</v>
      </c>
      <c r="L27" s="60">
        <f t="shared" si="0"/>
        <v>0</v>
      </c>
      <c r="M27" s="59">
        <f t="shared" si="4"/>
        <v>2393820</v>
      </c>
      <c r="N27" s="66" t="s">
        <v>48</v>
      </c>
    </row>
    <row r="28" spans="1:15" ht="16.5" x14ac:dyDescent="0.3">
      <c r="A28" s="34">
        <v>27</v>
      </c>
      <c r="B28" s="35">
        <v>504</v>
      </c>
      <c r="C28" s="35">
        <v>5</v>
      </c>
      <c r="D28" s="32" t="s">
        <v>12</v>
      </c>
      <c r="E28" s="32">
        <v>634</v>
      </c>
      <c r="F28" s="35">
        <v>0</v>
      </c>
      <c r="G28" s="9">
        <f t="shared" si="1"/>
        <v>634</v>
      </c>
      <c r="H28" s="9">
        <f t="shared" si="2"/>
        <v>697.40000000000009</v>
      </c>
      <c r="I28" s="57">
        <f t="shared" si="7"/>
        <v>12275</v>
      </c>
      <c r="J28" s="58">
        <v>0</v>
      </c>
      <c r="K28" s="59">
        <f t="shared" si="3"/>
        <v>0</v>
      </c>
      <c r="L28" s="60">
        <f t="shared" si="0"/>
        <v>0</v>
      </c>
      <c r="M28" s="59">
        <f t="shared" si="4"/>
        <v>1813240.0000000002</v>
      </c>
      <c r="N28" s="66" t="s">
        <v>48</v>
      </c>
    </row>
    <row r="29" spans="1:15" ht="16.5" x14ac:dyDescent="0.3">
      <c r="A29" s="34">
        <v>28</v>
      </c>
      <c r="B29" s="35">
        <v>505</v>
      </c>
      <c r="C29" s="35">
        <v>5</v>
      </c>
      <c r="D29" s="32" t="s">
        <v>23</v>
      </c>
      <c r="E29" s="32">
        <v>804</v>
      </c>
      <c r="F29" s="35">
        <v>0</v>
      </c>
      <c r="G29" s="9">
        <f t="shared" si="1"/>
        <v>804</v>
      </c>
      <c r="H29" s="9">
        <f t="shared" si="2"/>
        <v>884.40000000000009</v>
      </c>
      <c r="I29" s="57">
        <f t="shared" si="7"/>
        <v>12275</v>
      </c>
      <c r="J29" s="58">
        <v>0</v>
      </c>
      <c r="K29" s="59">
        <f t="shared" si="3"/>
        <v>0</v>
      </c>
      <c r="L29" s="60">
        <f t="shared" si="0"/>
        <v>0</v>
      </c>
      <c r="M29" s="59">
        <f t="shared" si="4"/>
        <v>2299440.0000000005</v>
      </c>
      <c r="N29" s="66" t="s">
        <v>48</v>
      </c>
      <c r="O29" s="4">
        <f>J29/H29</f>
        <v>0</v>
      </c>
    </row>
    <row r="30" spans="1:15" ht="16.5" x14ac:dyDescent="0.3">
      <c r="A30" s="34">
        <v>29</v>
      </c>
      <c r="B30" s="35">
        <v>506</v>
      </c>
      <c r="C30" s="35">
        <v>5</v>
      </c>
      <c r="D30" s="32" t="s">
        <v>13</v>
      </c>
      <c r="E30" s="32">
        <v>397</v>
      </c>
      <c r="F30" s="35">
        <v>0</v>
      </c>
      <c r="G30" s="9">
        <f t="shared" si="1"/>
        <v>397</v>
      </c>
      <c r="H30" s="9">
        <f t="shared" si="2"/>
        <v>436.70000000000005</v>
      </c>
      <c r="I30" s="57">
        <f t="shared" si="7"/>
        <v>12275</v>
      </c>
      <c r="J30" s="58">
        <v>0</v>
      </c>
      <c r="K30" s="59">
        <f t="shared" si="3"/>
        <v>0</v>
      </c>
      <c r="L30" s="60">
        <f t="shared" si="0"/>
        <v>0</v>
      </c>
      <c r="M30" s="59">
        <f t="shared" si="4"/>
        <v>1135420.0000000002</v>
      </c>
      <c r="N30" s="66" t="s">
        <v>48</v>
      </c>
    </row>
    <row r="31" spans="1:15" ht="16.5" x14ac:dyDescent="0.3">
      <c r="A31" s="34">
        <v>30</v>
      </c>
      <c r="B31" s="35">
        <v>507</v>
      </c>
      <c r="C31" s="35">
        <v>5</v>
      </c>
      <c r="D31" s="32" t="s">
        <v>12</v>
      </c>
      <c r="E31" s="32">
        <v>634</v>
      </c>
      <c r="F31" s="35">
        <v>0</v>
      </c>
      <c r="G31" s="9">
        <f t="shared" si="1"/>
        <v>634</v>
      </c>
      <c r="H31" s="9">
        <f t="shared" si="2"/>
        <v>697.40000000000009</v>
      </c>
      <c r="I31" s="57">
        <f>I30</f>
        <v>12275</v>
      </c>
      <c r="J31" s="58">
        <v>0</v>
      </c>
      <c r="K31" s="59">
        <f t="shared" si="3"/>
        <v>0</v>
      </c>
      <c r="L31" s="60">
        <f t="shared" si="0"/>
        <v>0</v>
      </c>
      <c r="M31" s="59">
        <f t="shared" si="4"/>
        <v>1813240.0000000002</v>
      </c>
      <c r="N31" s="66" t="s">
        <v>48</v>
      </c>
    </row>
    <row r="32" spans="1:15" ht="16.5" x14ac:dyDescent="0.3">
      <c r="A32" s="34">
        <v>31</v>
      </c>
      <c r="B32" s="35">
        <v>508</v>
      </c>
      <c r="C32" s="35">
        <v>5</v>
      </c>
      <c r="D32" s="32" t="s">
        <v>12</v>
      </c>
      <c r="E32" s="32">
        <v>634</v>
      </c>
      <c r="F32" s="35">
        <v>0</v>
      </c>
      <c r="G32" s="9">
        <f t="shared" si="1"/>
        <v>634</v>
      </c>
      <c r="H32" s="9">
        <f t="shared" si="2"/>
        <v>697.40000000000009</v>
      </c>
      <c r="I32" s="57">
        <f>I31</f>
        <v>12275</v>
      </c>
      <c r="J32" s="58">
        <v>0</v>
      </c>
      <c r="K32" s="59">
        <f t="shared" si="3"/>
        <v>0</v>
      </c>
      <c r="L32" s="60">
        <f t="shared" si="0"/>
        <v>0</v>
      </c>
      <c r="M32" s="59">
        <f t="shared" si="4"/>
        <v>1813240.0000000002</v>
      </c>
      <c r="N32" s="66" t="s">
        <v>48</v>
      </c>
    </row>
    <row r="33" spans="1:15" ht="16.5" x14ac:dyDescent="0.3">
      <c r="A33" s="34">
        <v>32</v>
      </c>
      <c r="B33" s="35">
        <v>509</v>
      </c>
      <c r="C33" s="35">
        <v>5</v>
      </c>
      <c r="D33" s="32" t="s">
        <v>13</v>
      </c>
      <c r="E33" s="32">
        <v>397</v>
      </c>
      <c r="F33" s="35">
        <v>0</v>
      </c>
      <c r="G33" s="9">
        <f t="shared" si="1"/>
        <v>397</v>
      </c>
      <c r="H33" s="9">
        <f t="shared" si="2"/>
        <v>436.70000000000005</v>
      </c>
      <c r="I33" s="57">
        <f>I32</f>
        <v>12275</v>
      </c>
      <c r="J33" s="58">
        <v>0</v>
      </c>
      <c r="K33" s="59">
        <f t="shared" si="3"/>
        <v>0</v>
      </c>
      <c r="L33" s="60">
        <f t="shared" si="0"/>
        <v>0</v>
      </c>
      <c r="M33" s="59">
        <f t="shared" si="4"/>
        <v>1135420.0000000002</v>
      </c>
      <c r="N33" s="66" t="s">
        <v>48</v>
      </c>
    </row>
    <row r="34" spans="1:15" ht="16.5" x14ac:dyDescent="0.3">
      <c r="A34" s="34">
        <v>33</v>
      </c>
      <c r="B34" s="35">
        <v>510</v>
      </c>
      <c r="C34" s="35">
        <v>5</v>
      </c>
      <c r="D34" s="32" t="s">
        <v>23</v>
      </c>
      <c r="E34" s="32">
        <v>831</v>
      </c>
      <c r="F34" s="35">
        <v>0</v>
      </c>
      <c r="G34" s="9">
        <f t="shared" si="1"/>
        <v>831</v>
      </c>
      <c r="H34" s="9">
        <f t="shared" si="2"/>
        <v>914.1</v>
      </c>
      <c r="I34" s="57">
        <f>I33</f>
        <v>12275</v>
      </c>
      <c r="J34" s="58">
        <v>0</v>
      </c>
      <c r="K34" s="59">
        <f t="shared" si="3"/>
        <v>0</v>
      </c>
      <c r="L34" s="60">
        <f t="shared" si="0"/>
        <v>0</v>
      </c>
      <c r="M34" s="59">
        <f t="shared" si="4"/>
        <v>2376660</v>
      </c>
      <c r="N34" s="66" t="s">
        <v>48</v>
      </c>
    </row>
    <row r="35" spans="1:15" ht="16.5" x14ac:dyDescent="0.3">
      <c r="A35" s="34">
        <v>34</v>
      </c>
      <c r="B35" s="35">
        <v>511</v>
      </c>
      <c r="C35" s="35">
        <v>5</v>
      </c>
      <c r="D35" s="32" t="s">
        <v>13</v>
      </c>
      <c r="E35" s="32">
        <v>392</v>
      </c>
      <c r="F35" s="35">
        <v>0</v>
      </c>
      <c r="G35" s="9">
        <f t="shared" si="1"/>
        <v>392</v>
      </c>
      <c r="H35" s="9">
        <f t="shared" si="2"/>
        <v>431.20000000000005</v>
      </c>
      <c r="I35" s="57">
        <f>I34</f>
        <v>12275</v>
      </c>
      <c r="J35" s="58">
        <v>0</v>
      </c>
      <c r="K35" s="59">
        <f t="shared" si="3"/>
        <v>0</v>
      </c>
      <c r="L35" s="60">
        <f t="shared" si="0"/>
        <v>0</v>
      </c>
      <c r="M35" s="59">
        <f t="shared" si="4"/>
        <v>1121120.0000000002</v>
      </c>
      <c r="N35" s="66" t="s">
        <v>48</v>
      </c>
    </row>
    <row r="36" spans="1:15" ht="16.5" x14ac:dyDescent="0.3">
      <c r="A36" s="34">
        <v>35</v>
      </c>
      <c r="B36" s="35">
        <v>601</v>
      </c>
      <c r="C36" s="35">
        <v>6</v>
      </c>
      <c r="D36" s="33" t="s">
        <v>13</v>
      </c>
      <c r="E36" s="32">
        <v>411</v>
      </c>
      <c r="F36" s="35">
        <v>0</v>
      </c>
      <c r="G36" s="9">
        <f t="shared" si="1"/>
        <v>411</v>
      </c>
      <c r="H36" s="9">
        <f t="shared" si="2"/>
        <v>452.1</v>
      </c>
      <c r="I36" s="57">
        <f>I35+25</f>
        <v>12300</v>
      </c>
      <c r="J36" s="58">
        <v>0</v>
      </c>
      <c r="K36" s="59">
        <f t="shared" si="3"/>
        <v>0</v>
      </c>
      <c r="L36" s="60">
        <f t="shared" si="0"/>
        <v>0</v>
      </c>
      <c r="M36" s="59">
        <f t="shared" si="4"/>
        <v>1175460</v>
      </c>
      <c r="N36" s="66" t="s">
        <v>48</v>
      </c>
    </row>
    <row r="37" spans="1:15" ht="16.5" x14ac:dyDescent="0.3">
      <c r="A37" s="34">
        <v>36</v>
      </c>
      <c r="B37" s="35">
        <v>602</v>
      </c>
      <c r="C37" s="35">
        <v>6</v>
      </c>
      <c r="D37" s="32" t="s">
        <v>12</v>
      </c>
      <c r="E37" s="32">
        <v>579</v>
      </c>
      <c r="F37" s="35">
        <v>0</v>
      </c>
      <c r="G37" s="9">
        <f t="shared" si="1"/>
        <v>579</v>
      </c>
      <c r="H37" s="9">
        <f t="shared" si="2"/>
        <v>636.90000000000009</v>
      </c>
      <c r="I37" s="57">
        <f t="shared" ref="I37:I41" si="8">I36</f>
        <v>12300</v>
      </c>
      <c r="J37" s="58">
        <v>0</v>
      </c>
      <c r="K37" s="59">
        <f t="shared" si="3"/>
        <v>0</v>
      </c>
      <c r="L37" s="60">
        <f t="shared" si="0"/>
        <v>0</v>
      </c>
      <c r="M37" s="59">
        <f t="shared" si="4"/>
        <v>1655940.0000000002</v>
      </c>
      <c r="N37" s="66" t="s">
        <v>48</v>
      </c>
    </row>
    <row r="38" spans="1:15" ht="16.5" x14ac:dyDescent="0.3">
      <c r="A38" s="34">
        <v>37</v>
      </c>
      <c r="B38" s="35">
        <v>603</v>
      </c>
      <c r="C38" s="35">
        <v>6</v>
      </c>
      <c r="D38" s="32" t="s">
        <v>23</v>
      </c>
      <c r="E38" s="32">
        <v>837</v>
      </c>
      <c r="F38" s="35">
        <v>0</v>
      </c>
      <c r="G38" s="9">
        <f t="shared" si="1"/>
        <v>837</v>
      </c>
      <c r="H38" s="9">
        <f t="shared" si="2"/>
        <v>920.7</v>
      </c>
      <c r="I38" s="57">
        <f t="shared" si="8"/>
        <v>12300</v>
      </c>
      <c r="J38" s="58">
        <v>0</v>
      </c>
      <c r="K38" s="59">
        <f t="shared" si="3"/>
        <v>0</v>
      </c>
      <c r="L38" s="60">
        <f t="shared" si="0"/>
        <v>0</v>
      </c>
      <c r="M38" s="59">
        <f t="shared" si="4"/>
        <v>2393820</v>
      </c>
      <c r="N38" s="66" t="s">
        <v>48</v>
      </c>
    </row>
    <row r="39" spans="1:15" ht="16.5" x14ac:dyDescent="0.3">
      <c r="A39" s="34">
        <v>38</v>
      </c>
      <c r="B39" s="35">
        <v>604</v>
      </c>
      <c r="C39" s="35">
        <v>6</v>
      </c>
      <c r="D39" s="32" t="s">
        <v>12</v>
      </c>
      <c r="E39" s="32">
        <v>634</v>
      </c>
      <c r="F39" s="35">
        <v>0</v>
      </c>
      <c r="G39" s="9">
        <f t="shared" si="1"/>
        <v>634</v>
      </c>
      <c r="H39" s="9">
        <f t="shared" si="2"/>
        <v>697.40000000000009</v>
      </c>
      <c r="I39" s="57">
        <f t="shared" si="8"/>
        <v>12300</v>
      </c>
      <c r="J39" s="58">
        <v>0</v>
      </c>
      <c r="K39" s="59">
        <f t="shared" si="3"/>
        <v>0</v>
      </c>
      <c r="L39" s="60">
        <f t="shared" si="0"/>
        <v>0</v>
      </c>
      <c r="M39" s="59">
        <f t="shared" si="4"/>
        <v>1813240.0000000002</v>
      </c>
      <c r="N39" s="66" t="s">
        <v>48</v>
      </c>
    </row>
    <row r="40" spans="1:15" ht="16.5" x14ac:dyDescent="0.3">
      <c r="A40" s="34">
        <v>39</v>
      </c>
      <c r="B40" s="35">
        <v>605</v>
      </c>
      <c r="C40" s="35">
        <v>6</v>
      </c>
      <c r="D40" s="32" t="s">
        <v>23</v>
      </c>
      <c r="E40" s="32">
        <v>804</v>
      </c>
      <c r="F40" s="35">
        <v>0</v>
      </c>
      <c r="G40" s="9">
        <f t="shared" si="1"/>
        <v>804</v>
      </c>
      <c r="H40" s="9">
        <f t="shared" si="2"/>
        <v>884.40000000000009</v>
      </c>
      <c r="I40" s="57">
        <f t="shared" si="8"/>
        <v>12300</v>
      </c>
      <c r="J40" s="58">
        <v>0</v>
      </c>
      <c r="K40" s="59">
        <f t="shared" si="3"/>
        <v>0</v>
      </c>
      <c r="L40" s="60">
        <f t="shared" si="0"/>
        <v>0</v>
      </c>
      <c r="M40" s="59">
        <f t="shared" si="4"/>
        <v>2299440.0000000005</v>
      </c>
      <c r="N40" s="66" t="s">
        <v>48</v>
      </c>
    </row>
    <row r="41" spans="1:15" ht="16.5" x14ac:dyDescent="0.3">
      <c r="A41" s="34">
        <v>40</v>
      </c>
      <c r="B41" s="35">
        <v>606</v>
      </c>
      <c r="C41" s="35">
        <v>6</v>
      </c>
      <c r="D41" s="32" t="s">
        <v>13</v>
      </c>
      <c r="E41" s="32">
        <v>397</v>
      </c>
      <c r="F41" s="35">
        <v>0</v>
      </c>
      <c r="G41" s="9">
        <f t="shared" si="1"/>
        <v>397</v>
      </c>
      <c r="H41" s="9">
        <f t="shared" si="2"/>
        <v>436.70000000000005</v>
      </c>
      <c r="I41" s="57">
        <f t="shared" si="8"/>
        <v>12300</v>
      </c>
      <c r="J41" s="58">
        <v>0</v>
      </c>
      <c r="K41" s="59">
        <f t="shared" si="3"/>
        <v>0</v>
      </c>
      <c r="L41" s="60">
        <f t="shared" si="0"/>
        <v>0</v>
      </c>
      <c r="M41" s="59">
        <f t="shared" si="4"/>
        <v>1135420.0000000002</v>
      </c>
      <c r="N41" s="66" t="s">
        <v>48</v>
      </c>
    </row>
    <row r="42" spans="1:15" ht="16.5" x14ac:dyDescent="0.3">
      <c r="A42" s="34">
        <v>41</v>
      </c>
      <c r="B42" s="35">
        <v>607</v>
      </c>
      <c r="C42" s="35">
        <v>6</v>
      </c>
      <c r="D42" s="32" t="s">
        <v>12</v>
      </c>
      <c r="E42" s="32">
        <v>634</v>
      </c>
      <c r="F42" s="35">
        <v>0</v>
      </c>
      <c r="G42" s="9">
        <f t="shared" si="1"/>
        <v>634</v>
      </c>
      <c r="H42" s="9">
        <f t="shared" si="2"/>
        <v>697.40000000000009</v>
      </c>
      <c r="I42" s="57">
        <f>I41</f>
        <v>12300</v>
      </c>
      <c r="J42" s="58">
        <v>0</v>
      </c>
      <c r="K42" s="59">
        <f t="shared" si="3"/>
        <v>0</v>
      </c>
      <c r="L42" s="60">
        <f t="shared" si="0"/>
        <v>0</v>
      </c>
      <c r="M42" s="59">
        <f t="shared" si="4"/>
        <v>1813240.0000000002</v>
      </c>
      <c r="N42" s="66" t="s">
        <v>48</v>
      </c>
    </row>
    <row r="43" spans="1:15" ht="16.5" x14ac:dyDescent="0.3">
      <c r="A43" s="34">
        <v>42</v>
      </c>
      <c r="B43" s="35">
        <v>608</v>
      </c>
      <c r="C43" s="35">
        <v>6</v>
      </c>
      <c r="D43" s="32" t="s">
        <v>12</v>
      </c>
      <c r="E43" s="32">
        <v>634</v>
      </c>
      <c r="F43" s="35">
        <v>0</v>
      </c>
      <c r="G43" s="9">
        <f t="shared" si="1"/>
        <v>634</v>
      </c>
      <c r="H43" s="9">
        <f t="shared" si="2"/>
        <v>697.40000000000009</v>
      </c>
      <c r="I43" s="57">
        <f>I42</f>
        <v>12300</v>
      </c>
      <c r="J43" s="58">
        <f t="shared" si="5"/>
        <v>7798200</v>
      </c>
      <c r="K43" s="59">
        <f t="shared" si="3"/>
        <v>8422056</v>
      </c>
      <c r="L43" s="60">
        <f t="shared" si="0"/>
        <v>17500</v>
      </c>
      <c r="M43" s="59">
        <f t="shared" si="4"/>
        <v>1813240.0000000002</v>
      </c>
      <c r="N43" s="66" t="s">
        <v>47</v>
      </c>
    </row>
    <row r="44" spans="1:15" ht="16.5" x14ac:dyDescent="0.3">
      <c r="A44" s="34">
        <v>43</v>
      </c>
      <c r="B44" s="35">
        <v>609</v>
      </c>
      <c r="C44" s="35">
        <v>6</v>
      </c>
      <c r="D44" s="32" t="s">
        <v>13</v>
      </c>
      <c r="E44" s="32">
        <v>397</v>
      </c>
      <c r="F44" s="35">
        <v>0</v>
      </c>
      <c r="G44" s="9">
        <f t="shared" si="1"/>
        <v>397</v>
      </c>
      <c r="H44" s="9">
        <f t="shared" si="2"/>
        <v>436.70000000000005</v>
      </c>
      <c r="I44" s="57">
        <f>I43</f>
        <v>12300</v>
      </c>
      <c r="J44" s="58">
        <v>0</v>
      </c>
      <c r="K44" s="59">
        <f t="shared" si="3"/>
        <v>0</v>
      </c>
      <c r="L44" s="60">
        <f t="shared" si="0"/>
        <v>0</v>
      </c>
      <c r="M44" s="59">
        <f t="shared" si="4"/>
        <v>1135420.0000000002</v>
      </c>
      <c r="N44" s="66" t="s">
        <v>48</v>
      </c>
      <c r="O44" s="4">
        <f>K44/E44</f>
        <v>0</v>
      </c>
    </row>
    <row r="45" spans="1:15" ht="16.5" x14ac:dyDescent="0.3">
      <c r="A45" s="34">
        <v>44</v>
      </c>
      <c r="B45" s="35">
        <v>610</v>
      </c>
      <c r="C45" s="35">
        <v>6</v>
      </c>
      <c r="D45" s="32" t="s">
        <v>23</v>
      </c>
      <c r="E45" s="32">
        <v>831</v>
      </c>
      <c r="F45" s="35">
        <v>0</v>
      </c>
      <c r="G45" s="9">
        <f t="shared" si="1"/>
        <v>831</v>
      </c>
      <c r="H45" s="9">
        <f t="shared" si="2"/>
        <v>914.1</v>
      </c>
      <c r="I45" s="57">
        <f>I44</f>
        <v>12300</v>
      </c>
      <c r="J45" s="58">
        <v>0</v>
      </c>
      <c r="K45" s="59">
        <f t="shared" si="3"/>
        <v>0</v>
      </c>
      <c r="L45" s="60">
        <f t="shared" si="0"/>
        <v>0</v>
      </c>
      <c r="M45" s="59">
        <f t="shared" si="4"/>
        <v>2376660</v>
      </c>
      <c r="N45" s="66" t="s">
        <v>48</v>
      </c>
    </row>
    <row r="46" spans="1:15" ht="16.5" x14ac:dyDescent="0.3">
      <c r="A46" s="34">
        <v>45</v>
      </c>
      <c r="B46" s="35">
        <v>611</v>
      </c>
      <c r="C46" s="35">
        <v>6</v>
      </c>
      <c r="D46" s="32" t="s">
        <v>13</v>
      </c>
      <c r="E46" s="32">
        <v>392</v>
      </c>
      <c r="F46" s="35">
        <v>0</v>
      </c>
      <c r="G46" s="9">
        <f t="shared" si="1"/>
        <v>392</v>
      </c>
      <c r="H46" s="9">
        <f t="shared" si="2"/>
        <v>431.20000000000005</v>
      </c>
      <c r="I46" s="57">
        <f>I45</f>
        <v>12300</v>
      </c>
      <c r="J46" s="58">
        <f t="shared" si="5"/>
        <v>4821600</v>
      </c>
      <c r="K46" s="59">
        <f t="shared" si="3"/>
        <v>5207328</v>
      </c>
      <c r="L46" s="60">
        <f t="shared" si="0"/>
        <v>11000</v>
      </c>
      <c r="M46" s="59">
        <f t="shared" si="4"/>
        <v>1121120.0000000002</v>
      </c>
      <c r="N46" s="66" t="s">
        <v>47</v>
      </c>
    </row>
    <row r="47" spans="1:15" ht="16.5" x14ac:dyDescent="0.3">
      <c r="A47" s="34">
        <v>46</v>
      </c>
      <c r="B47" s="40">
        <v>701</v>
      </c>
      <c r="C47" s="35">
        <v>7</v>
      </c>
      <c r="D47" s="33" t="s">
        <v>13</v>
      </c>
      <c r="E47" s="32">
        <v>411</v>
      </c>
      <c r="F47" s="35">
        <v>0</v>
      </c>
      <c r="G47" s="9">
        <f t="shared" si="1"/>
        <v>411</v>
      </c>
      <c r="H47" s="9">
        <f t="shared" si="2"/>
        <v>452.1</v>
      </c>
      <c r="I47" s="57">
        <f>I46+25</f>
        <v>12325</v>
      </c>
      <c r="J47" s="58">
        <f t="shared" si="5"/>
        <v>5065575</v>
      </c>
      <c r="K47" s="59">
        <f t="shared" si="3"/>
        <v>5470821</v>
      </c>
      <c r="L47" s="60">
        <f t="shared" si="0"/>
        <v>11500</v>
      </c>
      <c r="M47" s="59">
        <f t="shared" si="4"/>
        <v>1175460</v>
      </c>
      <c r="N47" s="66" t="s">
        <v>47</v>
      </c>
    </row>
    <row r="48" spans="1:15" ht="16.5" x14ac:dyDescent="0.3">
      <c r="A48" s="34">
        <v>47</v>
      </c>
      <c r="B48" s="35">
        <v>702</v>
      </c>
      <c r="C48" s="35">
        <v>7</v>
      </c>
      <c r="D48" s="32" t="s">
        <v>12</v>
      </c>
      <c r="E48" s="32">
        <v>579</v>
      </c>
      <c r="F48" s="35">
        <v>0</v>
      </c>
      <c r="G48" s="9">
        <f t="shared" si="1"/>
        <v>579</v>
      </c>
      <c r="H48" s="9">
        <f t="shared" si="2"/>
        <v>636.90000000000009</v>
      </c>
      <c r="I48" s="57">
        <f t="shared" ref="I48:I52" si="9">I47</f>
        <v>12325</v>
      </c>
      <c r="J48" s="58">
        <f t="shared" si="5"/>
        <v>7136175</v>
      </c>
      <c r="K48" s="59">
        <f t="shared" si="3"/>
        <v>7707069</v>
      </c>
      <c r="L48" s="60">
        <f t="shared" si="0"/>
        <v>16000</v>
      </c>
      <c r="M48" s="59">
        <f t="shared" si="4"/>
        <v>1655940.0000000002</v>
      </c>
      <c r="N48" s="66" t="s">
        <v>47</v>
      </c>
    </row>
    <row r="49" spans="1:14" ht="16.5" x14ac:dyDescent="0.3">
      <c r="A49" s="34">
        <v>48</v>
      </c>
      <c r="B49" s="40">
        <v>703</v>
      </c>
      <c r="C49" s="35">
        <v>7</v>
      </c>
      <c r="D49" s="32" t="s">
        <v>23</v>
      </c>
      <c r="E49" s="32">
        <v>837</v>
      </c>
      <c r="F49" s="35">
        <v>0</v>
      </c>
      <c r="G49" s="9">
        <f t="shared" si="1"/>
        <v>837</v>
      </c>
      <c r="H49" s="9">
        <f t="shared" si="2"/>
        <v>920.7</v>
      </c>
      <c r="I49" s="57">
        <f t="shared" si="9"/>
        <v>12325</v>
      </c>
      <c r="J49" s="58">
        <f t="shared" si="5"/>
        <v>10316025</v>
      </c>
      <c r="K49" s="59">
        <f t="shared" si="3"/>
        <v>11141307</v>
      </c>
      <c r="L49" s="60">
        <f t="shared" si="0"/>
        <v>23000</v>
      </c>
      <c r="M49" s="59">
        <f t="shared" si="4"/>
        <v>2393820</v>
      </c>
      <c r="N49" s="66" t="s">
        <v>47</v>
      </c>
    </row>
    <row r="50" spans="1:14" ht="16.5" x14ac:dyDescent="0.3">
      <c r="A50" s="34">
        <v>49</v>
      </c>
      <c r="B50" s="35">
        <v>704</v>
      </c>
      <c r="C50" s="35">
        <v>7</v>
      </c>
      <c r="D50" s="32" t="s">
        <v>12</v>
      </c>
      <c r="E50" s="32">
        <v>634</v>
      </c>
      <c r="F50" s="35">
        <v>0</v>
      </c>
      <c r="G50" s="9">
        <f t="shared" si="1"/>
        <v>634</v>
      </c>
      <c r="H50" s="9">
        <f t="shared" si="2"/>
        <v>697.40000000000009</v>
      </c>
      <c r="I50" s="57">
        <f t="shared" si="9"/>
        <v>12325</v>
      </c>
      <c r="J50" s="58">
        <f t="shared" si="5"/>
        <v>7814050</v>
      </c>
      <c r="K50" s="59">
        <f t="shared" si="3"/>
        <v>8439174</v>
      </c>
      <c r="L50" s="60">
        <f t="shared" si="0"/>
        <v>17500</v>
      </c>
      <c r="M50" s="59">
        <f t="shared" si="4"/>
        <v>1813240.0000000002</v>
      </c>
      <c r="N50" s="66" t="s">
        <v>47</v>
      </c>
    </row>
    <row r="51" spans="1:14" ht="16.5" x14ac:dyDescent="0.3">
      <c r="A51" s="34">
        <v>50</v>
      </c>
      <c r="B51" s="40">
        <v>705</v>
      </c>
      <c r="C51" s="35">
        <v>7</v>
      </c>
      <c r="D51" s="32" t="s">
        <v>23</v>
      </c>
      <c r="E51" s="32">
        <v>804</v>
      </c>
      <c r="F51" s="35">
        <v>0</v>
      </c>
      <c r="G51" s="9">
        <f t="shared" si="1"/>
        <v>804</v>
      </c>
      <c r="H51" s="9">
        <f t="shared" si="2"/>
        <v>884.40000000000009</v>
      </c>
      <c r="I51" s="57">
        <f t="shared" si="9"/>
        <v>12325</v>
      </c>
      <c r="J51" s="58">
        <f t="shared" si="5"/>
        <v>9909300</v>
      </c>
      <c r="K51" s="59">
        <f t="shared" si="3"/>
        <v>10702044</v>
      </c>
      <c r="L51" s="60">
        <f t="shared" si="0"/>
        <v>22500</v>
      </c>
      <c r="M51" s="59">
        <f t="shared" si="4"/>
        <v>2299440.0000000005</v>
      </c>
      <c r="N51" s="66" t="s">
        <v>47</v>
      </c>
    </row>
    <row r="52" spans="1:14" ht="16.5" x14ac:dyDescent="0.3">
      <c r="A52" s="34">
        <v>51</v>
      </c>
      <c r="B52" s="35">
        <v>706</v>
      </c>
      <c r="C52" s="35">
        <v>7</v>
      </c>
      <c r="D52" s="32" t="s">
        <v>13</v>
      </c>
      <c r="E52" s="32">
        <v>397</v>
      </c>
      <c r="F52" s="35">
        <v>0</v>
      </c>
      <c r="G52" s="9">
        <f t="shared" si="1"/>
        <v>397</v>
      </c>
      <c r="H52" s="9">
        <f t="shared" si="2"/>
        <v>436.70000000000005</v>
      </c>
      <c r="I52" s="57">
        <f t="shared" si="9"/>
        <v>12325</v>
      </c>
      <c r="J52" s="58">
        <f t="shared" si="5"/>
        <v>4893025</v>
      </c>
      <c r="K52" s="59">
        <f t="shared" si="3"/>
        <v>5284467</v>
      </c>
      <c r="L52" s="60">
        <f t="shared" si="0"/>
        <v>11000</v>
      </c>
      <c r="M52" s="59">
        <f t="shared" si="4"/>
        <v>1135420.0000000002</v>
      </c>
      <c r="N52" s="66" t="s">
        <v>47</v>
      </c>
    </row>
    <row r="53" spans="1:14" ht="16.5" x14ac:dyDescent="0.3">
      <c r="A53" s="34">
        <v>52</v>
      </c>
      <c r="B53" s="35">
        <v>708</v>
      </c>
      <c r="C53" s="35">
        <v>7</v>
      </c>
      <c r="D53" s="32" t="s">
        <v>12</v>
      </c>
      <c r="E53" s="32">
        <v>634</v>
      </c>
      <c r="F53" s="35">
        <v>0</v>
      </c>
      <c r="G53" s="9">
        <f t="shared" si="1"/>
        <v>634</v>
      </c>
      <c r="H53" s="9">
        <f t="shared" si="2"/>
        <v>697.40000000000009</v>
      </c>
      <c r="I53" s="57">
        <f>I52</f>
        <v>12325</v>
      </c>
      <c r="J53" s="58">
        <f t="shared" si="5"/>
        <v>7814050</v>
      </c>
      <c r="K53" s="59">
        <f t="shared" si="3"/>
        <v>8439174</v>
      </c>
      <c r="L53" s="60">
        <f t="shared" si="0"/>
        <v>17500</v>
      </c>
      <c r="M53" s="59">
        <f t="shared" si="4"/>
        <v>1813240.0000000002</v>
      </c>
      <c r="N53" s="66" t="s">
        <v>47</v>
      </c>
    </row>
    <row r="54" spans="1:14" ht="16.5" x14ac:dyDescent="0.3">
      <c r="A54" s="34">
        <v>53</v>
      </c>
      <c r="B54" s="40">
        <v>709</v>
      </c>
      <c r="C54" s="35">
        <v>7</v>
      </c>
      <c r="D54" s="32" t="s">
        <v>13</v>
      </c>
      <c r="E54" s="32">
        <v>397</v>
      </c>
      <c r="F54" s="35">
        <v>0</v>
      </c>
      <c r="G54" s="9">
        <f t="shared" si="1"/>
        <v>397</v>
      </c>
      <c r="H54" s="9">
        <f t="shared" si="2"/>
        <v>436.70000000000005</v>
      </c>
      <c r="I54" s="57">
        <f>I53</f>
        <v>12325</v>
      </c>
      <c r="J54" s="58">
        <f t="shared" si="5"/>
        <v>4893025</v>
      </c>
      <c r="K54" s="59">
        <f t="shared" si="3"/>
        <v>5284467</v>
      </c>
      <c r="L54" s="60">
        <f t="shared" si="0"/>
        <v>11000</v>
      </c>
      <c r="M54" s="59">
        <f t="shared" si="4"/>
        <v>1135420.0000000002</v>
      </c>
      <c r="N54" s="66" t="s">
        <v>47</v>
      </c>
    </row>
    <row r="55" spans="1:14" ht="16.5" x14ac:dyDescent="0.3">
      <c r="A55" s="34">
        <v>54</v>
      </c>
      <c r="B55" s="35">
        <v>710</v>
      </c>
      <c r="C55" s="35">
        <v>7</v>
      </c>
      <c r="D55" s="32" t="s">
        <v>23</v>
      </c>
      <c r="E55" s="32">
        <v>831</v>
      </c>
      <c r="F55" s="35">
        <v>0</v>
      </c>
      <c r="G55" s="9">
        <f t="shared" si="1"/>
        <v>831</v>
      </c>
      <c r="H55" s="9">
        <f t="shared" si="2"/>
        <v>914.1</v>
      </c>
      <c r="I55" s="57">
        <f>I54</f>
        <v>12325</v>
      </c>
      <c r="J55" s="58">
        <f t="shared" si="5"/>
        <v>10242075</v>
      </c>
      <c r="K55" s="59">
        <f t="shared" si="3"/>
        <v>11061441</v>
      </c>
      <c r="L55" s="60">
        <f t="shared" si="0"/>
        <v>23000</v>
      </c>
      <c r="M55" s="59">
        <f t="shared" si="4"/>
        <v>2376660</v>
      </c>
      <c r="N55" s="66" t="s">
        <v>47</v>
      </c>
    </row>
    <row r="56" spans="1:14" ht="16.5" x14ac:dyDescent="0.3">
      <c r="A56" s="34">
        <v>55</v>
      </c>
      <c r="B56" s="40">
        <v>711</v>
      </c>
      <c r="C56" s="35">
        <v>7</v>
      </c>
      <c r="D56" s="32" t="s">
        <v>13</v>
      </c>
      <c r="E56" s="32">
        <v>392</v>
      </c>
      <c r="F56" s="35">
        <v>0</v>
      </c>
      <c r="G56" s="9">
        <f t="shared" si="1"/>
        <v>392</v>
      </c>
      <c r="H56" s="9">
        <f t="shared" si="2"/>
        <v>431.20000000000005</v>
      </c>
      <c r="I56" s="57">
        <f>I55</f>
        <v>12325</v>
      </c>
      <c r="J56" s="58">
        <f t="shared" si="5"/>
        <v>4831400</v>
      </c>
      <c r="K56" s="59">
        <f t="shared" si="3"/>
        <v>5217912</v>
      </c>
      <c r="L56" s="60">
        <f t="shared" si="0"/>
        <v>11000</v>
      </c>
      <c r="M56" s="59">
        <f t="shared" si="4"/>
        <v>1121120.0000000002</v>
      </c>
      <c r="N56" s="66" t="s">
        <v>47</v>
      </c>
    </row>
    <row r="57" spans="1:14" ht="16.5" x14ac:dyDescent="0.3">
      <c r="A57" s="34">
        <v>56</v>
      </c>
      <c r="B57" s="35">
        <v>801</v>
      </c>
      <c r="C57" s="35">
        <v>8</v>
      </c>
      <c r="D57" s="33" t="s">
        <v>13</v>
      </c>
      <c r="E57" s="32">
        <v>411</v>
      </c>
      <c r="F57" s="35">
        <v>0</v>
      </c>
      <c r="G57" s="9">
        <f t="shared" si="1"/>
        <v>411</v>
      </c>
      <c r="H57" s="9">
        <f t="shared" si="2"/>
        <v>452.1</v>
      </c>
      <c r="I57" s="57">
        <f>I56+25</f>
        <v>12350</v>
      </c>
      <c r="J57" s="58">
        <v>0</v>
      </c>
      <c r="K57" s="59">
        <f t="shared" si="3"/>
        <v>0</v>
      </c>
      <c r="L57" s="60">
        <f t="shared" si="0"/>
        <v>0</v>
      </c>
      <c r="M57" s="59">
        <f t="shared" si="4"/>
        <v>1175460</v>
      </c>
      <c r="N57" s="66" t="s">
        <v>48</v>
      </c>
    </row>
    <row r="58" spans="1:14" ht="16.5" x14ac:dyDescent="0.3">
      <c r="A58" s="34">
        <v>57</v>
      </c>
      <c r="B58" s="35">
        <v>802</v>
      </c>
      <c r="C58" s="35">
        <v>8</v>
      </c>
      <c r="D58" s="32" t="s">
        <v>12</v>
      </c>
      <c r="E58" s="32">
        <v>579</v>
      </c>
      <c r="F58" s="35">
        <v>0</v>
      </c>
      <c r="G58" s="9">
        <f t="shared" si="1"/>
        <v>579</v>
      </c>
      <c r="H58" s="9">
        <f t="shared" si="2"/>
        <v>636.90000000000009</v>
      </c>
      <c r="I58" s="57">
        <f t="shared" ref="I58:I62" si="10">I57</f>
        <v>12350</v>
      </c>
      <c r="J58" s="58">
        <v>0</v>
      </c>
      <c r="K58" s="59">
        <f t="shared" si="3"/>
        <v>0</v>
      </c>
      <c r="L58" s="60">
        <f t="shared" si="0"/>
        <v>0</v>
      </c>
      <c r="M58" s="59">
        <f t="shared" si="4"/>
        <v>1655940.0000000002</v>
      </c>
      <c r="N58" s="66" t="s">
        <v>48</v>
      </c>
    </row>
    <row r="59" spans="1:14" ht="16.5" x14ac:dyDescent="0.3">
      <c r="A59" s="34">
        <v>58</v>
      </c>
      <c r="B59" s="35">
        <v>803</v>
      </c>
      <c r="C59" s="35">
        <v>8</v>
      </c>
      <c r="D59" s="32" t="s">
        <v>23</v>
      </c>
      <c r="E59" s="32">
        <v>837</v>
      </c>
      <c r="F59" s="35">
        <v>0</v>
      </c>
      <c r="G59" s="9">
        <f t="shared" si="1"/>
        <v>837</v>
      </c>
      <c r="H59" s="9">
        <f t="shared" si="2"/>
        <v>920.7</v>
      </c>
      <c r="I59" s="57">
        <f t="shared" si="10"/>
        <v>12350</v>
      </c>
      <c r="J59" s="58">
        <v>0</v>
      </c>
      <c r="K59" s="59">
        <f t="shared" si="3"/>
        <v>0</v>
      </c>
      <c r="L59" s="60">
        <f t="shared" si="0"/>
        <v>0</v>
      </c>
      <c r="M59" s="59">
        <f t="shared" si="4"/>
        <v>2393820</v>
      </c>
      <c r="N59" s="66" t="s">
        <v>48</v>
      </c>
    </row>
    <row r="60" spans="1:14" ht="16.5" x14ac:dyDescent="0.3">
      <c r="A60" s="34">
        <v>59</v>
      </c>
      <c r="B60" s="35">
        <v>804</v>
      </c>
      <c r="C60" s="35">
        <v>8</v>
      </c>
      <c r="D60" s="32" t="s">
        <v>12</v>
      </c>
      <c r="E60" s="32">
        <v>634</v>
      </c>
      <c r="F60" s="35">
        <v>0</v>
      </c>
      <c r="G60" s="9">
        <f t="shared" si="1"/>
        <v>634</v>
      </c>
      <c r="H60" s="9">
        <f t="shared" si="2"/>
        <v>697.40000000000009</v>
      </c>
      <c r="I60" s="57">
        <f t="shared" si="10"/>
        <v>12350</v>
      </c>
      <c r="J60" s="58">
        <v>0</v>
      </c>
      <c r="K60" s="59">
        <f t="shared" si="3"/>
        <v>0</v>
      </c>
      <c r="L60" s="60">
        <f t="shared" si="0"/>
        <v>0</v>
      </c>
      <c r="M60" s="59">
        <f t="shared" si="4"/>
        <v>1813240.0000000002</v>
      </c>
      <c r="N60" s="66" t="s">
        <v>48</v>
      </c>
    </row>
    <row r="61" spans="1:14" ht="16.5" x14ac:dyDescent="0.3">
      <c r="A61" s="34">
        <v>60</v>
      </c>
      <c r="B61" s="35">
        <v>805</v>
      </c>
      <c r="C61" s="35">
        <v>8</v>
      </c>
      <c r="D61" s="32" t="s">
        <v>23</v>
      </c>
      <c r="E61" s="32">
        <v>804</v>
      </c>
      <c r="F61" s="35">
        <v>0</v>
      </c>
      <c r="G61" s="9">
        <f t="shared" si="1"/>
        <v>804</v>
      </c>
      <c r="H61" s="9">
        <f t="shared" si="2"/>
        <v>884.40000000000009</v>
      </c>
      <c r="I61" s="57">
        <f t="shared" si="10"/>
        <v>12350</v>
      </c>
      <c r="J61" s="58">
        <v>0</v>
      </c>
      <c r="K61" s="59">
        <f t="shared" si="3"/>
        <v>0</v>
      </c>
      <c r="L61" s="60">
        <f t="shared" si="0"/>
        <v>0</v>
      </c>
      <c r="M61" s="59">
        <f t="shared" si="4"/>
        <v>2299440.0000000005</v>
      </c>
      <c r="N61" s="66" t="s">
        <v>48</v>
      </c>
    </row>
    <row r="62" spans="1:14" ht="16.5" x14ac:dyDescent="0.3">
      <c r="A62" s="34">
        <v>61</v>
      </c>
      <c r="B62" s="35">
        <v>806</v>
      </c>
      <c r="C62" s="35">
        <v>8</v>
      </c>
      <c r="D62" s="32" t="s">
        <v>13</v>
      </c>
      <c r="E62" s="32">
        <v>397</v>
      </c>
      <c r="F62" s="35">
        <v>0</v>
      </c>
      <c r="G62" s="9">
        <f t="shared" si="1"/>
        <v>397</v>
      </c>
      <c r="H62" s="9">
        <f t="shared" si="2"/>
        <v>436.70000000000005</v>
      </c>
      <c r="I62" s="57">
        <f t="shared" si="10"/>
        <v>12350</v>
      </c>
      <c r="J62" s="58">
        <v>0</v>
      </c>
      <c r="K62" s="59">
        <f t="shared" si="3"/>
        <v>0</v>
      </c>
      <c r="L62" s="60">
        <f t="shared" si="0"/>
        <v>0</v>
      </c>
      <c r="M62" s="59">
        <f t="shared" si="4"/>
        <v>1135420.0000000002</v>
      </c>
      <c r="N62" s="66" t="s">
        <v>48</v>
      </c>
    </row>
    <row r="63" spans="1:14" ht="16.5" x14ac:dyDescent="0.3">
      <c r="A63" s="34">
        <v>62</v>
      </c>
      <c r="B63" s="35">
        <v>807</v>
      </c>
      <c r="C63" s="35">
        <v>8</v>
      </c>
      <c r="D63" s="32" t="s">
        <v>12</v>
      </c>
      <c r="E63" s="32">
        <v>634</v>
      </c>
      <c r="F63" s="35">
        <v>0</v>
      </c>
      <c r="G63" s="9">
        <f t="shared" si="1"/>
        <v>634</v>
      </c>
      <c r="H63" s="9">
        <f t="shared" si="2"/>
        <v>697.40000000000009</v>
      </c>
      <c r="I63" s="57">
        <f>I62</f>
        <v>12350</v>
      </c>
      <c r="J63" s="58">
        <v>0</v>
      </c>
      <c r="K63" s="59">
        <f t="shared" si="3"/>
        <v>0</v>
      </c>
      <c r="L63" s="60">
        <f t="shared" si="0"/>
        <v>0</v>
      </c>
      <c r="M63" s="59">
        <f t="shared" si="4"/>
        <v>1813240.0000000002</v>
      </c>
      <c r="N63" s="66" t="s">
        <v>48</v>
      </c>
    </row>
    <row r="64" spans="1:14" ht="16.5" x14ac:dyDescent="0.3">
      <c r="A64" s="34">
        <v>63</v>
      </c>
      <c r="B64" s="35">
        <v>808</v>
      </c>
      <c r="C64" s="35">
        <v>8</v>
      </c>
      <c r="D64" s="32" t="s">
        <v>12</v>
      </c>
      <c r="E64" s="32">
        <v>634</v>
      </c>
      <c r="F64" s="35">
        <v>0</v>
      </c>
      <c r="G64" s="9">
        <f t="shared" si="1"/>
        <v>634</v>
      </c>
      <c r="H64" s="9">
        <f t="shared" si="2"/>
        <v>697.40000000000009</v>
      </c>
      <c r="I64" s="57">
        <f>I63</f>
        <v>12350</v>
      </c>
      <c r="J64" s="58">
        <v>0</v>
      </c>
      <c r="K64" s="59">
        <f t="shared" si="3"/>
        <v>0</v>
      </c>
      <c r="L64" s="60">
        <f t="shared" si="0"/>
        <v>0</v>
      </c>
      <c r="M64" s="59">
        <f t="shared" si="4"/>
        <v>1813240.0000000002</v>
      </c>
      <c r="N64" s="66" t="s">
        <v>48</v>
      </c>
    </row>
    <row r="65" spans="1:14" ht="16.5" x14ac:dyDescent="0.3">
      <c r="A65" s="34">
        <v>64</v>
      </c>
      <c r="B65" s="35">
        <v>809</v>
      </c>
      <c r="C65" s="35">
        <v>8</v>
      </c>
      <c r="D65" s="32" t="s">
        <v>13</v>
      </c>
      <c r="E65" s="32">
        <v>397</v>
      </c>
      <c r="F65" s="35">
        <v>0</v>
      </c>
      <c r="G65" s="9">
        <f t="shared" si="1"/>
        <v>397</v>
      </c>
      <c r="H65" s="9">
        <f t="shared" si="2"/>
        <v>436.70000000000005</v>
      </c>
      <c r="I65" s="57">
        <f>I64</f>
        <v>12350</v>
      </c>
      <c r="J65" s="58">
        <v>0</v>
      </c>
      <c r="K65" s="59">
        <f t="shared" si="3"/>
        <v>0</v>
      </c>
      <c r="L65" s="60">
        <f t="shared" si="0"/>
        <v>0</v>
      </c>
      <c r="M65" s="59">
        <f t="shared" si="4"/>
        <v>1135420.0000000002</v>
      </c>
      <c r="N65" s="66" t="s">
        <v>48</v>
      </c>
    </row>
    <row r="66" spans="1:14" ht="16.5" x14ac:dyDescent="0.3">
      <c r="A66" s="34">
        <v>65</v>
      </c>
      <c r="B66" s="35">
        <v>810</v>
      </c>
      <c r="C66" s="35">
        <v>8</v>
      </c>
      <c r="D66" s="32" t="s">
        <v>23</v>
      </c>
      <c r="E66" s="32">
        <v>831</v>
      </c>
      <c r="F66" s="35">
        <v>0</v>
      </c>
      <c r="G66" s="9">
        <f t="shared" si="1"/>
        <v>831</v>
      </c>
      <c r="H66" s="9">
        <f t="shared" si="2"/>
        <v>914.1</v>
      </c>
      <c r="I66" s="57">
        <f>I65</f>
        <v>12350</v>
      </c>
      <c r="J66" s="58">
        <v>0</v>
      </c>
      <c r="K66" s="59">
        <f t="shared" si="3"/>
        <v>0</v>
      </c>
      <c r="L66" s="60">
        <f t="shared" ref="L66:L108" si="11">MROUND((K66*0.025/12),500)</f>
        <v>0</v>
      </c>
      <c r="M66" s="59">
        <f t="shared" si="4"/>
        <v>2376660</v>
      </c>
      <c r="N66" s="66" t="s">
        <v>48</v>
      </c>
    </row>
    <row r="67" spans="1:14" ht="16.5" x14ac:dyDescent="0.3">
      <c r="A67" s="34">
        <v>66</v>
      </c>
      <c r="B67" s="35">
        <v>811</v>
      </c>
      <c r="C67" s="35">
        <v>8</v>
      </c>
      <c r="D67" s="32" t="s">
        <v>13</v>
      </c>
      <c r="E67" s="32">
        <v>392</v>
      </c>
      <c r="F67" s="35">
        <v>0</v>
      </c>
      <c r="G67" s="9">
        <f t="shared" ref="G67:G110" si="12">E67+F67</f>
        <v>392</v>
      </c>
      <c r="H67" s="9">
        <f t="shared" ref="H67:H110" si="13">G67*1.1</f>
        <v>431.20000000000005</v>
      </c>
      <c r="I67" s="57">
        <f>I66</f>
        <v>12350</v>
      </c>
      <c r="J67" s="58">
        <v>0</v>
      </c>
      <c r="K67" s="59">
        <f t="shared" ref="K67:K110" si="14">ROUND(J67*1.08,0)</f>
        <v>0</v>
      </c>
      <c r="L67" s="60">
        <f t="shared" si="11"/>
        <v>0</v>
      </c>
      <c r="M67" s="59">
        <f t="shared" ref="M67:M110" si="15">H67*2600</f>
        <v>1121120.0000000002</v>
      </c>
      <c r="N67" s="66" t="s">
        <v>48</v>
      </c>
    </row>
    <row r="68" spans="1:14" ht="16.5" x14ac:dyDescent="0.3">
      <c r="A68" s="34">
        <v>67</v>
      </c>
      <c r="B68" s="35">
        <v>901</v>
      </c>
      <c r="C68" s="35">
        <v>9</v>
      </c>
      <c r="D68" s="33" t="s">
        <v>13</v>
      </c>
      <c r="E68" s="32">
        <v>411</v>
      </c>
      <c r="F68" s="35">
        <v>0</v>
      </c>
      <c r="G68" s="9">
        <f t="shared" si="12"/>
        <v>411</v>
      </c>
      <c r="H68" s="9">
        <f t="shared" si="13"/>
        <v>452.1</v>
      </c>
      <c r="I68" s="57">
        <f>I67+25</f>
        <v>12375</v>
      </c>
      <c r="J68" s="58">
        <f t="shared" ref="J68:J110" si="16">G68*I68</f>
        <v>5086125</v>
      </c>
      <c r="K68" s="59">
        <f t="shared" si="14"/>
        <v>5493015</v>
      </c>
      <c r="L68" s="60">
        <f t="shared" si="11"/>
        <v>11500</v>
      </c>
      <c r="M68" s="59">
        <f t="shared" si="15"/>
        <v>1175460</v>
      </c>
      <c r="N68" s="66" t="s">
        <v>47</v>
      </c>
    </row>
    <row r="69" spans="1:14" ht="16.5" x14ac:dyDescent="0.3">
      <c r="A69" s="34">
        <v>68</v>
      </c>
      <c r="B69" s="35">
        <v>902</v>
      </c>
      <c r="C69" s="35">
        <v>9</v>
      </c>
      <c r="D69" s="32" t="s">
        <v>12</v>
      </c>
      <c r="E69" s="32">
        <v>579</v>
      </c>
      <c r="F69" s="35">
        <v>0</v>
      </c>
      <c r="G69" s="9">
        <f t="shared" si="12"/>
        <v>579</v>
      </c>
      <c r="H69" s="9">
        <f t="shared" si="13"/>
        <v>636.90000000000009</v>
      </c>
      <c r="I69" s="57">
        <f t="shared" ref="I69:I73" si="17">I68</f>
        <v>12375</v>
      </c>
      <c r="J69" s="58">
        <f t="shared" si="16"/>
        <v>7165125</v>
      </c>
      <c r="K69" s="59">
        <f t="shared" si="14"/>
        <v>7738335</v>
      </c>
      <c r="L69" s="60">
        <f t="shared" si="11"/>
        <v>16000</v>
      </c>
      <c r="M69" s="59">
        <f t="shared" si="15"/>
        <v>1655940.0000000002</v>
      </c>
      <c r="N69" s="66" t="s">
        <v>47</v>
      </c>
    </row>
    <row r="70" spans="1:14" ht="16.5" x14ac:dyDescent="0.3">
      <c r="A70" s="34">
        <v>69</v>
      </c>
      <c r="B70" s="35">
        <v>903</v>
      </c>
      <c r="C70" s="35">
        <v>9</v>
      </c>
      <c r="D70" s="32" t="s">
        <v>23</v>
      </c>
      <c r="E70" s="32">
        <v>837</v>
      </c>
      <c r="F70" s="35">
        <v>0</v>
      </c>
      <c r="G70" s="9">
        <f t="shared" si="12"/>
        <v>837</v>
      </c>
      <c r="H70" s="9">
        <f t="shared" si="13"/>
        <v>920.7</v>
      </c>
      <c r="I70" s="57">
        <f t="shared" si="17"/>
        <v>12375</v>
      </c>
      <c r="J70" s="58">
        <f t="shared" si="16"/>
        <v>10357875</v>
      </c>
      <c r="K70" s="59">
        <f t="shared" si="14"/>
        <v>11186505</v>
      </c>
      <c r="L70" s="60">
        <f t="shared" si="11"/>
        <v>23500</v>
      </c>
      <c r="M70" s="59">
        <f t="shared" si="15"/>
        <v>2393820</v>
      </c>
      <c r="N70" s="66" t="s">
        <v>47</v>
      </c>
    </row>
    <row r="71" spans="1:14" ht="16.5" x14ac:dyDescent="0.3">
      <c r="A71" s="34">
        <v>70</v>
      </c>
      <c r="B71" s="35">
        <v>904</v>
      </c>
      <c r="C71" s="35">
        <v>9</v>
      </c>
      <c r="D71" s="32" t="s">
        <v>12</v>
      </c>
      <c r="E71" s="32">
        <v>634</v>
      </c>
      <c r="F71" s="35">
        <v>0</v>
      </c>
      <c r="G71" s="9">
        <f t="shared" si="12"/>
        <v>634</v>
      </c>
      <c r="H71" s="9">
        <f t="shared" si="13"/>
        <v>697.40000000000009</v>
      </c>
      <c r="I71" s="57">
        <f t="shared" si="17"/>
        <v>12375</v>
      </c>
      <c r="J71" s="58">
        <f t="shared" si="16"/>
        <v>7845750</v>
      </c>
      <c r="K71" s="59">
        <f t="shared" si="14"/>
        <v>8473410</v>
      </c>
      <c r="L71" s="60">
        <f t="shared" si="11"/>
        <v>17500</v>
      </c>
      <c r="M71" s="59">
        <f t="shared" si="15"/>
        <v>1813240.0000000002</v>
      </c>
      <c r="N71" s="66" t="s">
        <v>47</v>
      </c>
    </row>
    <row r="72" spans="1:14" ht="16.5" x14ac:dyDescent="0.3">
      <c r="A72" s="34">
        <v>71</v>
      </c>
      <c r="B72" s="35">
        <v>905</v>
      </c>
      <c r="C72" s="35">
        <v>9</v>
      </c>
      <c r="D72" s="32" t="s">
        <v>23</v>
      </c>
      <c r="E72" s="32">
        <v>804</v>
      </c>
      <c r="F72" s="35">
        <v>0</v>
      </c>
      <c r="G72" s="9">
        <f t="shared" si="12"/>
        <v>804</v>
      </c>
      <c r="H72" s="9">
        <f t="shared" si="13"/>
        <v>884.40000000000009</v>
      </c>
      <c r="I72" s="57">
        <f t="shared" si="17"/>
        <v>12375</v>
      </c>
      <c r="J72" s="58">
        <f t="shared" si="16"/>
        <v>9949500</v>
      </c>
      <c r="K72" s="59">
        <f t="shared" si="14"/>
        <v>10745460</v>
      </c>
      <c r="L72" s="60">
        <f t="shared" si="11"/>
        <v>22500</v>
      </c>
      <c r="M72" s="59">
        <f t="shared" si="15"/>
        <v>2299440.0000000005</v>
      </c>
      <c r="N72" s="66" t="s">
        <v>47</v>
      </c>
    </row>
    <row r="73" spans="1:14" ht="16.5" x14ac:dyDescent="0.3">
      <c r="A73" s="34">
        <v>72</v>
      </c>
      <c r="B73" s="35">
        <v>906</v>
      </c>
      <c r="C73" s="35">
        <v>9</v>
      </c>
      <c r="D73" s="32" t="s">
        <v>13</v>
      </c>
      <c r="E73" s="32">
        <v>397</v>
      </c>
      <c r="F73" s="35">
        <v>0</v>
      </c>
      <c r="G73" s="9">
        <f t="shared" si="12"/>
        <v>397</v>
      </c>
      <c r="H73" s="9">
        <f t="shared" si="13"/>
        <v>436.70000000000005</v>
      </c>
      <c r="I73" s="57">
        <f t="shared" si="17"/>
        <v>12375</v>
      </c>
      <c r="J73" s="58">
        <f t="shared" si="16"/>
        <v>4912875</v>
      </c>
      <c r="K73" s="59">
        <f t="shared" si="14"/>
        <v>5305905</v>
      </c>
      <c r="L73" s="60">
        <f t="shared" si="11"/>
        <v>11000</v>
      </c>
      <c r="M73" s="59">
        <f t="shared" si="15"/>
        <v>1135420.0000000002</v>
      </c>
      <c r="N73" s="66" t="s">
        <v>47</v>
      </c>
    </row>
    <row r="74" spans="1:14" ht="16.5" x14ac:dyDescent="0.3">
      <c r="A74" s="34">
        <v>73</v>
      </c>
      <c r="B74" s="35">
        <v>907</v>
      </c>
      <c r="C74" s="35">
        <v>9</v>
      </c>
      <c r="D74" s="32" t="s">
        <v>12</v>
      </c>
      <c r="E74" s="32">
        <v>634</v>
      </c>
      <c r="F74" s="35">
        <v>0</v>
      </c>
      <c r="G74" s="9">
        <f t="shared" si="12"/>
        <v>634</v>
      </c>
      <c r="H74" s="9">
        <f t="shared" si="13"/>
        <v>697.40000000000009</v>
      </c>
      <c r="I74" s="57">
        <f>I73</f>
        <v>12375</v>
      </c>
      <c r="J74" s="58">
        <f t="shared" si="16"/>
        <v>7845750</v>
      </c>
      <c r="K74" s="59">
        <f t="shared" si="14"/>
        <v>8473410</v>
      </c>
      <c r="L74" s="60">
        <f t="shared" si="11"/>
        <v>17500</v>
      </c>
      <c r="M74" s="59">
        <f t="shared" si="15"/>
        <v>1813240.0000000002</v>
      </c>
      <c r="N74" s="66" t="s">
        <v>47</v>
      </c>
    </row>
    <row r="75" spans="1:14" ht="16.5" x14ac:dyDescent="0.3">
      <c r="A75" s="34">
        <v>74</v>
      </c>
      <c r="B75" s="35">
        <v>908</v>
      </c>
      <c r="C75" s="35">
        <v>9</v>
      </c>
      <c r="D75" s="32" t="s">
        <v>12</v>
      </c>
      <c r="E75" s="32">
        <v>634</v>
      </c>
      <c r="F75" s="35">
        <v>0</v>
      </c>
      <c r="G75" s="9">
        <f t="shared" si="12"/>
        <v>634</v>
      </c>
      <c r="H75" s="9">
        <f t="shared" si="13"/>
        <v>697.40000000000009</v>
      </c>
      <c r="I75" s="57">
        <f>I74</f>
        <v>12375</v>
      </c>
      <c r="J75" s="58">
        <f t="shared" si="16"/>
        <v>7845750</v>
      </c>
      <c r="K75" s="59">
        <f t="shared" si="14"/>
        <v>8473410</v>
      </c>
      <c r="L75" s="60">
        <f t="shared" si="11"/>
        <v>17500</v>
      </c>
      <c r="M75" s="59">
        <f t="shared" si="15"/>
        <v>1813240.0000000002</v>
      </c>
      <c r="N75" s="66" t="s">
        <v>47</v>
      </c>
    </row>
    <row r="76" spans="1:14" ht="16.5" x14ac:dyDescent="0.3">
      <c r="A76" s="34">
        <v>75</v>
      </c>
      <c r="B76" s="35">
        <v>909</v>
      </c>
      <c r="C76" s="35">
        <v>9</v>
      </c>
      <c r="D76" s="32" t="s">
        <v>13</v>
      </c>
      <c r="E76" s="32">
        <v>397</v>
      </c>
      <c r="F76" s="35">
        <v>0</v>
      </c>
      <c r="G76" s="9">
        <f t="shared" si="12"/>
        <v>397</v>
      </c>
      <c r="H76" s="9">
        <f t="shared" si="13"/>
        <v>436.70000000000005</v>
      </c>
      <c r="I76" s="57">
        <f>I75</f>
        <v>12375</v>
      </c>
      <c r="J76" s="58">
        <f t="shared" si="16"/>
        <v>4912875</v>
      </c>
      <c r="K76" s="59">
        <f t="shared" si="14"/>
        <v>5305905</v>
      </c>
      <c r="L76" s="60">
        <f t="shared" si="11"/>
        <v>11000</v>
      </c>
      <c r="M76" s="59">
        <f t="shared" si="15"/>
        <v>1135420.0000000002</v>
      </c>
      <c r="N76" s="66" t="s">
        <v>47</v>
      </c>
    </row>
    <row r="77" spans="1:14" ht="16.5" x14ac:dyDescent="0.3">
      <c r="A77" s="34">
        <v>76</v>
      </c>
      <c r="B77" s="35">
        <v>910</v>
      </c>
      <c r="C77" s="35">
        <v>9</v>
      </c>
      <c r="D77" s="32" t="s">
        <v>23</v>
      </c>
      <c r="E77" s="32">
        <v>831</v>
      </c>
      <c r="F77" s="35">
        <v>0</v>
      </c>
      <c r="G77" s="9">
        <f t="shared" si="12"/>
        <v>831</v>
      </c>
      <c r="H77" s="9">
        <f t="shared" si="13"/>
        <v>914.1</v>
      </c>
      <c r="I77" s="57">
        <f>I76</f>
        <v>12375</v>
      </c>
      <c r="J77" s="58">
        <f t="shared" si="16"/>
        <v>10283625</v>
      </c>
      <c r="K77" s="59">
        <f t="shared" si="14"/>
        <v>11106315</v>
      </c>
      <c r="L77" s="60">
        <f t="shared" si="11"/>
        <v>23000</v>
      </c>
      <c r="M77" s="59">
        <f t="shared" si="15"/>
        <v>2376660</v>
      </c>
      <c r="N77" s="66" t="s">
        <v>47</v>
      </c>
    </row>
    <row r="78" spans="1:14" ht="16.5" x14ac:dyDescent="0.3">
      <c r="A78" s="34">
        <v>77</v>
      </c>
      <c r="B78" s="35">
        <v>911</v>
      </c>
      <c r="C78" s="35">
        <v>9</v>
      </c>
      <c r="D78" s="32" t="s">
        <v>13</v>
      </c>
      <c r="E78" s="32">
        <v>392</v>
      </c>
      <c r="F78" s="35">
        <v>0</v>
      </c>
      <c r="G78" s="9">
        <f t="shared" si="12"/>
        <v>392</v>
      </c>
      <c r="H78" s="9">
        <f t="shared" si="13"/>
        <v>431.20000000000005</v>
      </c>
      <c r="I78" s="57">
        <f>I77</f>
        <v>12375</v>
      </c>
      <c r="J78" s="58">
        <f t="shared" si="16"/>
        <v>4851000</v>
      </c>
      <c r="K78" s="59">
        <f t="shared" si="14"/>
        <v>5239080</v>
      </c>
      <c r="L78" s="60">
        <f t="shared" si="11"/>
        <v>11000</v>
      </c>
      <c r="M78" s="59">
        <f t="shared" si="15"/>
        <v>1121120.0000000002</v>
      </c>
      <c r="N78" s="66" t="s">
        <v>47</v>
      </c>
    </row>
    <row r="79" spans="1:14" ht="16.5" x14ac:dyDescent="0.3">
      <c r="A79" s="34">
        <v>78</v>
      </c>
      <c r="B79" s="35">
        <v>1001</v>
      </c>
      <c r="C79" s="35">
        <v>10</v>
      </c>
      <c r="D79" s="33" t="s">
        <v>13</v>
      </c>
      <c r="E79" s="32">
        <v>411</v>
      </c>
      <c r="F79" s="35">
        <v>0</v>
      </c>
      <c r="G79" s="9">
        <f t="shared" si="12"/>
        <v>411</v>
      </c>
      <c r="H79" s="9">
        <f t="shared" si="13"/>
        <v>452.1</v>
      </c>
      <c r="I79" s="57">
        <f>I78+25</f>
        <v>12400</v>
      </c>
      <c r="J79" s="58">
        <f t="shared" si="16"/>
        <v>5096400</v>
      </c>
      <c r="K79" s="59">
        <f t="shared" si="14"/>
        <v>5504112</v>
      </c>
      <c r="L79" s="60">
        <f t="shared" si="11"/>
        <v>11500</v>
      </c>
      <c r="M79" s="59">
        <f t="shared" si="15"/>
        <v>1175460</v>
      </c>
      <c r="N79" s="66" t="s">
        <v>47</v>
      </c>
    </row>
    <row r="80" spans="1:14" ht="16.5" x14ac:dyDescent="0.3">
      <c r="A80" s="34">
        <v>79</v>
      </c>
      <c r="B80" s="35">
        <v>1002</v>
      </c>
      <c r="C80" s="35">
        <v>10</v>
      </c>
      <c r="D80" s="32" t="s">
        <v>12</v>
      </c>
      <c r="E80" s="32">
        <v>579</v>
      </c>
      <c r="F80" s="35">
        <v>0</v>
      </c>
      <c r="G80" s="9">
        <f t="shared" si="12"/>
        <v>579</v>
      </c>
      <c r="H80" s="9">
        <f t="shared" si="13"/>
        <v>636.90000000000009</v>
      </c>
      <c r="I80" s="57">
        <f t="shared" ref="I80:I84" si="18">I79</f>
        <v>12400</v>
      </c>
      <c r="J80" s="58">
        <f t="shared" si="16"/>
        <v>7179600</v>
      </c>
      <c r="K80" s="59">
        <f t="shared" si="14"/>
        <v>7753968</v>
      </c>
      <c r="L80" s="60">
        <f t="shared" si="11"/>
        <v>16000</v>
      </c>
      <c r="M80" s="59">
        <f t="shared" si="15"/>
        <v>1655940.0000000002</v>
      </c>
      <c r="N80" s="66" t="s">
        <v>47</v>
      </c>
    </row>
    <row r="81" spans="1:18" ht="16.5" x14ac:dyDescent="0.3">
      <c r="A81" s="34">
        <v>80</v>
      </c>
      <c r="B81" s="35">
        <v>1003</v>
      </c>
      <c r="C81" s="35">
        <v>10</v>
      </c>
      <c r="D81" s="32" t="s">
        <v>23</v>
      </c>
      <c r="E81" s="32">
        <v>837</v>
      </c>
      <c r="F81" s="35">
        <v>0</v>
      </c>
      <c r="G81" s="9">
        <f t="shared" si="12"/>
        <v>837</v>
      </c>
      <c r="H81" s="9">
        <f t="shared" si="13"/>
        <v>920.7</v>
      </c>
      <c r="I81" s="57">
        <f t="shared" si="18"/>
        <v>12400</v>
      </c>
      <c r="J81" s="58">
        <v>0</v>
      </c>
      <c r="K81" s="59">
        <f t="shared" si="14"/>
        <v>0</v>
      </c>
      <c r="L81" s="60">
        <f t="shared" si="11"/>
        <v>0</v>
      </c>
      <c r="M81" s="59">
        <f t="shared" si="15"/>
        <v>2393820</v>
      </c>
      <c r="N81" s="66" t="s">
        <v>48</v>
      </c>
    </row>
    <row r="82" spans="1:18" ht="16.5" x14ac:dyDescent="0.3">
      <c r="A82" s="34">
        <v>81</v>
      </c>
      <c r="B82" s="35">
        <v>1004</v>
      </c>
      <c r="C82" s="35">
        <v>10</v>
      </c>
      <c r="D82" s="32" t="s">
        <v>12</v>
      </c>
      <c r="E82" s="32">
        <v>634</v>
      </c>
      <c r="F82" s="35">
        <v>0</v>
      </c>
      <c r="G82" s="9">
        <f t="shared" si="12"/>
        <v>634</v>
      </c>
      <c r="H82" s="9">
        <f t="shared" si="13"/>
        <v>697.40000000000009</v>
      </c>
      <c r="I82" s="57">
        <f t="shared" si="18"/>
        <v>12400</v>
      </c>
      <c r="J82" s="58">
        <v>0</v>
      </c>
      <c r="K82" s="59">
        <f t="shared" si="14"/>
        <v>0</v>
      </c>
      <c r="L82" s="60">
        <f t="shared" si="11"/>
        <v>0</v>
      </c>
      <c r="M82" s="59">
        <f t="shared" si="15"/>
        <v>1813240.0000000002</v>
      </c>
      <c r="N82" s="66" t="s">
        <v>48</v>
      </c>
    </row>
    <row r="83" spans="1:18" ht="16.5" x14ac:dyDescent="0.3">
      <c r="A83" s="34">
        <v>82</v>
      </c>
      <c r="B83" s="35">
        <v>1005</v>
      </c>
      <c r="C83" s="35">
        <v>10</v>
      </c>
      <c r="D83" s="32" t="s">
        <v>23</v>
      </c>
      <c r="E83" s="32">
        <v>804</v>
      </c>
      <c r="F83" s="35">
        <v>0</v>
      </c>
      <c r="G83" s="9">
        <f t="shared" si="12"/>
        <v>804</v>
      </c>
      <c r="H83" s="9">
        <f t="shared" si="13"/>
        <v>884.40000000000009</v>
      </c>
      <c r="I83" s="57">
        <f t="shared" si="18"/>
        <v>12400</v>
      </c>
      <c r="J83" s="58">
        <v>0</v>
      </c>
      <c r="K83" s="59">
        <f t="shared" si="14"/>
        <v>0</v>
      </c>
      <c r="L83" s="60">
        <f t="shared" si="11"/>
        <v>0</v>
      </c>
      <c r="M83" s="59">
        <f t="shared" si="15"/>
        <v>2299440.0000000005</v>
      </c>
      <c r="N83" s="66" t="s">
        <v>48</v>
      </c>
    </row>
    <row r="84" spans="1:18" ht="16.5" x14ac:dyDescent="0.3">
      <c r="A84" s="34">
        <v>83</v>
      </c>
      <c r="B84" s="35">
        <v>1006</v>
      </c>
      <c r="C84" s="35">
        <v>10</v>
      </c>
      <c r="D84" s="32" t="s">
        <v>13</v>
      </c>
      <c r="E84" s="32">
        <v>397</v>
      </c>
      <c r="F84" s="35">
        <v>0</v>
      </c>
      <c r="G84" s="9">
        <f t="shared" si="12"/>
        <v>397</v>
      </c>
      <c r="H84" s="9">
        <f t="shared" si="13"/>
        <v>436.70000000000005</v>
      </c>
      <c r="I84" s="57">
        <f t="shared" si="18"/>
        <v>12400</v>
      </c>
      <c r="J84" s="58">
        <v>0</v>
      </c>
      <c r="K84" s="59">
        <f t="shared" si="14"/>
        <v>0</v>
      </c>
      <c r="L84" s="60">
        <f t="shared" si="11"/>
        <v>0</v>
      </c>
      <c r="M84" s="59">
        <f t="shared" si="15"/>
        <v>1135420.0000000002</v>
      </c>
      <c r="N84" s="66" t="s">
        <v>48</v>
      </c>
    </row>
    <row r="85" spans="1:18" ht="16.5" x14ac:dyDescent="0.3">
      <c r="A85" s="34">
        <v>84</v>
      </c>
      <c r="B85" s="35">
        <v>1007</v>
      </c>
      <c r="C85" s="35">
        <v>10</v>
      </c>
      <c r="D85" s="32" t="s">
        <v>12</v>
      </c>
      <c r="E85" s="32">
        <v>634</v>
      </c>
      <c r="F85" s="35">
        <v>0</v>
      </c>
      <c r="G85" s="9">
        <f t="shared" si="12"/>
        <v>634</v>
      </c>
      <c r="H85" s="9">
        <f t="shared" si="13"/>
        <v>697.40000000000009</v>
      </c>
      <c r="I85" s="57">
        <f>I84</f>
        <v>12400</v>
      </c>
      <c r="J85" s="58">
        <v>0</v>
      </c>
      <c r="K85" s="59">
        <f t="shared" si="14"/>
        <v>0</v>
      </c>
      <c r="L85" s="60">
        <f t="shared" si="11"/>
        <v>0</v>
      </c>
      <c r="M85" s="59">
        <f t="shared" si="15"/>
        <v>1813240.0000000002</v>
      </c>
      <c r="N85" s="66" t="s">
        <v>48</v>
      </c>
    </row>
    <row r="86" spans="1:18" ht="16.5" x14ac:dyDescent="0.3">
      <c r="A86" s="34">
        <v>85</v>
      </c>
      <c r="B86" s="35">
        <v>1008</v>
      </c>
      <c r="C86" s="35">
        <v>10</v>
      </c>
      <c r="D86" s="32" t="s">
        <v>12</v>
      </c>
      <c r="E86" s="32">
        <v>634</v>
      </c>
      <c r="F86" s="35">
        <v>0</v>
      </c>
      <c r="G86" s="9">
        <f t="shared" si="12"/>
        <v>634</v>
      </c>
      <c r="H86" s="9">
        <f t="shared" si="13"/>
        <v>697.40000000000009</v>
      </c>
      <c r="I86" s="57">
        <f>I85</f>
        <v>12400</v>
      </c>
      <c r="J86" s="58">
        <v>0</v>
      </c>
      <c r="K86" s="59">
        <f t="shared" si="14"/>
        <v>0</v>
      </c>
      <c r="L86" s="60">
        <f t="shared" si="11"/>
        <v>0</v>
      </c>
      <c r="M86" s="59">
        <f t="shared" si="15"/>
        <v>1813240.0000000002</v>
      </c>
      <c r="N86" s="66" t="s">
        <v>48</v>
      </c>
    </row>
    <row r="87" spans="1:18" ht="16.5" x14ac:dyDescent="0.3">
      <c r="A87" s="34">
        <v>86</v>
      </c>
      <c r="B87" s="35">
        <v>1009</v>
      </c>
      <c r="C87" s="35">
        <v>10</v>
      </c>
      <c r="D87" s="32" t="s">
        <v>13</v>
      </c>
      <c r="E87" s="32">
        <v>397</v>
      </c>
      <c r="F87" s="35">
        <v>0</v>
      </c>
      <c r="G87" s="9">
        <f t="shared" si="12"/>
        <v>397</v>
      </c>
      <c r="H87" s="9">
        <f t="shared" si="13"/>
        <v>436.70000000000005</v>
      </c>
      <c r="I87" s="57">
        <f>I86</f>
        <v>12400</v>
      </c>
      <c r="J87" s="58">
        <v>0</v>
      </c>
      <c r="K87" s="59">
        <f t="shared" si="14"/>
        <v>0</v>
      </c>
      <c r="L87" s="60">
        <f t="shared" si="11"/>
        <v>0</v>
      </c>
      <c r="M87" s="59">
        <f t="shared" si="15"/>
        <v>1135420.0000000002</v>
      </c>
      <c r="N87" s="66" t="s">
        <v>48</v>
      </c>
    </row>
    <row r="88" spans="1:18" ht="16.5" x14ac:dyDescent="0.3">
      <c r="A88" s="34">
        <v>87</v>
      </c>
      <c r="B88" s="35">
        <v>1010</v>
      </c>
      <c r="C88" s="35">
        <v>10</v>
      </c>
      <c r="D88" s="32" t="s">
        <v>23</v>
      </c>
      <c r="E88" s="32">
        <v>831</v>
      </c>
      <c r="F88" s="35">
        <v>0</v>
      </c>
      <c r="G88" s="9">
        <f t="shared" si="12"/>
        <v>831</v>
      </c>
      <c r="H88" s="9">
        <f t="shared" si="13"/>
        <v>914.1</v>
      </c>
      <c r="I88" s="57">
        <f>I87</f>
        <v>12400</v>
      </c>
      <c r="J88" s="58">
        <v>0</v>
      </c>
      <c r="K88" s="59">
        <f t="shared" si="14"/>
        <v>0</v>
      </c>
      <c r="L88" s="60">
        <f t="shared" si="11"/>
        <v>0</v>
      </c>
      <c r="M88" s="59">
        <f t="shared" si="15"/>
        <v>2376660</v>
      </c>
      <c r="N88" s="66" t="s">
        <v>48</v>
      </c>
    </row>
    <row r="89" spans="1:18" ht="16.5" x14ac:dyDescent="0.3">
      <c r="A89" s="34">
        <v>88</v>
      </c>
      <c r="B89" s="35">
        <v>1011</v>
      </c>
      <c r="C89" s="35">
        <v>10</v>
      </c>
      <c r="D89" s="32" t="s">
        <v>13</v>
      </c>
      <c r="E89" s="32">
        <v>392</v>
      </c>
      <c r="F89" s="35">
        <v>0</v>
      </c>
      <c r="G89" s="9">
        <f t="shared" si="12"/>
        <v>392</v>
      </c>
      <c r="H89" s="9">
        <f t="shared" si="13"/>
        <v>431.20000000000005</v>
      </c>
      <c r="I89" s="57">
        <f>I88</f>
        <v>12400</v>
      </c>
      <c r="J89" s="58">
        <v>0</v>
      </c>
      <c r="K89" s="59">
        <f t="shared" si="14"/>
        <v>0</v>
      </c>
      <c r="L89" s="60">
        <f t="shared" si="11"/>
        <v>0</v>
      </c>
      <c r="M89" s="59">
        <f t="shared" si="15"/>
        <v>1121120.0000000002</v>
      </c>
      <c r="N89" s="66" t="s">
        <v>48</v>
      </c>
    </row>
    <row r="90" spans="1:18" ht="16.5" x14ac:dyDescent="0.3">
      <c r="A90" s="34">
        <v>89</v>
      </c>
      <c r="B90" s="35">
        <v>1101</v>
      </c>
      <c r="C90" s="35">
        <v>11</v>
      </c>
      <c r="D90" s="33" t="s">
        <v>13</v>
      </c>
      <c r="E90" s="32">
        <v>411</v>
      </c>
      <c r="F90" s="35">
        <v>0</v>
      </c>
      <c r="G90" s="9">
        <f t="shared" si="12"/>
        <v>411</v>
      </c>
      <c r="H90" s="9">
        <f t="shared" si="13"/>
        <v>452.1</v>
      </c>
      <c r="I90" s="57">
        <f>I89+25</f>
        <v>12425</v>
      </c>
      <c r="J90" s="58">
        <v>0</v>
      </c>
      <c r="K90" s="59">
        <f t="shared" si="14"/>
        <v>0</v>
      </c>
      <c r="L90" s="60">
        <f t="shared" si="11"/>
        <v>0</v>
      </c>
      <c r="M90" s="59">
        <f t="shared" si="15"/>
        <v>1175460</v>
      </c>
      <c r="N90" s="66" t="s">
        <v>48</v>
      </c>
    </row>
    <row r="91" spans="1:18" ht="16.5" x14ac:dyDescent="0.3">
      <c r="A91" s="34">
        <v>90</v>
      </c>
      <c r="B91" s="35">
        <v>1102</v>
      </c>
      <c r="C91" s="35">
        <v>11</v>
      </c>
      <c r="D91" s="32" t="s">
        <v>12</v>
      </c>
      <c r="E91" s="32">
        <v>579</v>
      </c>
      <c r="F91" s="35">
        <v>0</v>
      </c>
      <c r="G91" s="9">
        <f t="shared" si="12"/>
        <v>579</v>
      </c>
      <c r="H91" s="9">
        <f t="shared" si="13"/>
        <v>636.90000000000009</v>
      </c>
      <c r="I91" s="57">
        <f t="shared" ref="I91:I95" si="19">I90</f>
        <v>12425</v>
      </c>
      <c r="J91" s="58">
        <v>0</v>
      </c>
      <c r="K91" s="59">
        <f t="shared" si="14"/>
        <v>0</v>
      </c>
      <c r="L91" s="60">
        <f t="shared" si="11"/>
        <v>0</v>
      </c>
      <c r="M91" s="59">
        <f t="shared" si="15"/>
        <v>1655940.0000000002</v>
      </c>
      <c r="N91" s="66" t="s">
        <v>48</v>
      </c>
      <c r="O91">
        <v>56.3</v>
      </c>
      <c r="P91">
        <f>O91*10.764</f>
        <v>606.01319999999998</v>
      </c>
      <c r="Q91">
        <v>9100920</v>
      </c>
      <c r="R91">
        <f>Q91/P91</f>
        <v>15017.692683921738</v>
      </c>
    </row>
    <row r="92" spans="1:18" ht="16.5" x14ac:dyDescent="0.3">
      <c r="A92" s="34">
        <v>91</v>
      </c>
      <c r="B92" s="35">
        <v>1103</v>
      </c>
      <c r="C92" s="35">
        <v>11</v>
      </c>
      <c r="D92" s="32" t="s">
        <v>23</v>
      </c>
      <c r="E92" s="32">
        <v>837</v>
      </c>
      <c r="F92" s="35">
        <v>0</v>
      </c>
      <c r="G92" s="9">
        <f t="shared" si="12"/>
        <v>837</v>
      </c>
      <c r="H92" s="9">
        <f t="shared" si="13"/>
        <v>920.7</v>
      </c>
      <c r="I92" s="57">
        <f t="shared" si="19"/>
        <v>12425</v>
      </c>
      <c r="J92" s="58">
        <f t="shared" si="16"/>
        <v>10399725</v>
      </c>
      <c r="K92" s="59">
        <f t="shared" si="14"/>
        <v>11231703</v>
      </c>
      <c r="L92" s="60">
        <f t="shared" si="11"/>
        <v>23500</v>
      </c>
      <c r="M92" s="59">
        <f t="shared" si="15"/>
        <v>2393820</v>
      </c>
      <c r="N92" s="66" t="s">
        <v>47</v>
      </c>
      <c r="O92">
        <v>58.8</v>
      </c>
      <c r="P92">
        <f>O92*10.764</f>
        <v>632.92319999999995</v>
      </c>
      <c r="Q92">
        <f>Q91/P92</f>
        <v>14379.185341918263</v>
      </c>
    </row>
    <row r="93" spans="1:18" ht="16.5" x14ac:dyDescent="0.3">
      <c r="A93" s="34">
        <v>92</v>
      </c>
      <c r="B93" s="35">
        <v>1104</v>
      </c>
      <c r="C93" s="35">
        <v>11</v>
      </c>
      <c r="D93" s="32" t="s">
        <v>12</v>
      </c>
      <c r="E93" s="32">
        <v>634</v>
      </c>
      <c r="F93" s="35">
        <v>0</v>
      </c>
      <c r="G93" s="9">
        <f t="shared" si="12"/>
        <v>634</v>
      </c>
      <c r="H93" s="9">
        <f t="shared" si="13"/>
        <v>697.40000000000009</v>
      </c>
      <c r="I93" s="57">
        <f t="shared" si="19"/>
        <v>12425</v>
      </c>
      <c r="J93" s="58">
        <f t="shared" si="16"/>
        <v>7877450</v>
      </c>
      <c r="K93" s="59">
        <f t="shared" si="14"/>
        <v>8507646</v>
      </c>
      <c r="L93" s="60">
        <f t="shared" si="11"/>
        <v>17500</v>
      </c>
      <c r="M93" s="59">
        <f t="shared" si="15"/>
        <v>1813240.0000000002</v>
      </c>
      <c r="N93" s="66" t="s">
        <v>47</v>
      </c>
    </row>
    <row r="94" spans="1:18" ht="16.5" x14ac:dyDescent="0.3">
      <c r="A94" s="34">
        <v>93</v>
      </c>
      <c r="B94" s="35">
        <v>1105</v>
      </c>
      <c r="C94" s="35">
        <v>11</v>
      </c>
      <c r="D94" s="32" t="s">
        <v>23</v>
      </c>
      <c r="E94" s="32">
        <v>804</v>
      </c>
      <c r="F94" s="35">
        <v>0</v>
      </c>
      <c r="G94" s="9">
        <f t="shared" si="12"/>
        <v>804</v>
      </c>
      <c r="H94" s="9">
        <f t="shared" si="13"/>
        <v>884.40000000000009</v>
      </c>
      <c r="I94" s="57">
        <f t="shared" si="19"/>
        <v>12425</v>
      </c>
      <c r="J94" s="58">
        <f t="shared" si="16"/>
        <v>9989700</v>
      </c>
      <c r="K94" s="59">
        <f t="shared" si="14"/>
        <v>10788876</v>
      </c>
      <c r="L94" s="60">
        <f t="shared" si="11"/>
        <v>22500</v>
      </c>
      <c r="M94" s="59">
        <f t="shared" si="15"/>
        <v>2299440.0000000005</v>
      </c>
      <c r="N94" s="66" t="s">
        <v>47</v>
      </c>
    </row>
    <row r="95" spans="1:18" ht="16.5" x14ac:dyDescent="0.3">
      <c r="A95" s="34">
        <v>94</v>
      </c>
      <c r="B95" s="35">
        <v>1106</v>
      </c>
      <c r="C95" s="35">
        <v>11</v>
      </c>
      <c r="D95" s="32" t="s">
        <v>13</v>
      </c>
      <c r="E95" s="32">
        <v>397</v>
      </c>
      <c r="F95" s="35">
        <v>0</v>
      </c>
      <c r="G95" s="9">
        <f t="shared" si="12"/>
        <v>397</v>
      </c>
      <c r="H95" s="9">
        <f t="shared" si="13"/>
        <v>436.70000000000005</v>
      </c>
      <c r="I95" s="57">
        <f t="shared" si="19"/>
        <v>12425</v>
      </c>
      <c r="J95" s="58">
        <f t="shared" si="16"/>
        <v>4932725</v>
      </c>
      <c r="K95" s="59">
        <f t="shared" si="14"/>
        <v>5327343</v>
      </c>
      <c r="L95" s="60">
        <f t="shared" si="11"/>
        <v>11000</v>
      </c>
      <c r="M95" s="59">
        <f t="shared" si="15"/>
        <v>1135420.0000000002</v>
      </c>
      <c r="N95" s="66" t="s">
        <v>47</v>
      </c>
    </row>
    <row r="96" spans="1:18" ht="16.5" x14ac:dyDescent="0.3">
      <c r="A96" s="34">
        <v>95</v>
      </c>
      <c r="B96" s="35">
        <v>1108</v>
      </c>
      <c r="C96" s="35">
        <v>11</v>
      </c>
      <c r="D96" s="32" t="s">
        <v>12</v>
      </c>
      <c r="E96" s="32">
        <v>634</v>
      </c>
      <c r="F96" s="35">
        <v>0</v>
      </c>
      <c r="G96" s="9">
        <f t="shared" si="12"/>
        <v>634</v>
      </c>
      <c r="H96" s="9">
        <f t="shared" si="13"/>
        <v>697.40000000000009</v>
      </c>
      <c r="I96" s="57">
        <f>I95</f>
        <v>12425</v>
      </c>
      <c r="J96" s="58">
        <f t="shared" si="16"/>
        <v>7877450</v>
      </c>
      <c r="K96" s="59">
        <f t="shared" si="14"/>
        <v>8507646</v>
      </c>
      <c r="L96" s="60">
        <f t="shared" si="11"/>
        <v>17500</v>
      </c>
      <c r="M96" s="59">
        <f t="shared" si="15"/>
        <v>1813240.0000000002</v>
      </c>
      <c r="N96" s="66" t="s">
        <v>47</v>
      </c>
    </row>
    <row r="97" spans="1:16" ht="16.5" x14ac:dyDescent="0.3">
      <c r="A97" s="34">
        <v>96</v>
      </c>
      <c r="B97" s="35">
        <v>1109</v>
      </c>
      <c r="C97" s="35">
        <v>11</v>
      </c>
      <c r="D97" s="32" t="s">
        <v>13</v>
      </c>
      <c r="E97" s="32">
        <v>397</v>
      </c>
      <c r="F97" s="35">
        <v>0</v>
      </c>
      <c r="G97" s="9">
        <f t="shared" si="12"/>
        <v>397</v>
      </c>
      <c r="H97" s="9">
        <f t="shared" si="13"/>
        <v>436.70000000000005</v>
      </c>
      <c r="I97" s="57">
        <f>I96</f>
        <v>12425</v>
      </c>
      <c r="J97" s="58">
        <f t="shared" si="16"/>
        <v>4932725</v>
      </c>
      <c r="K97" s="59">
        <f t="shared" si="14"/>
        <v>5327343</v>
      </c>
      <c r="L97" s="60">
        <f t="shared" si="11"/>
        <v>11000</v>
      </c>
      <c r="M97" s="59">
        <f t="shared" si="15"/>
        <v>1135420.0000000002</v>
      </c>
      <c r="N97" s="66" t="s">
        <v>47</v>
      </c>
    </row>
    <row r="98" spans="1:16" ht="16.5" x14ac:dyDescent="0.3">
      <c r="A98" s="34">
        <v>97</v>
      </c>
      <c r="B98" s="35">
        <v>1110</v>
      </c>
      <c r="C98" s="35">
        <v>11</v>
      </c>
      <c r="D98" s="32" t="s">
        <v>23</v>
      </c>
      <c r="E98" s="32">
        <v>831</v>
      </c>
      <c r="F98" s="35">
        <v>0</v>
      </c>
      <c r="G98" s="9">
        <f t="shared" si="12"/>
        <v>831</v>
      </c>
      <c r="H98" s="9">
        <f t="shared" si="13"/>
        <v>914.1</v>
      </c>
      <c r="I98" s="57">
        <f>I97</f>
        <v>12425</v>
      </c>
      <c r="J98" s="58">
        <f t="shared" si="16"/>
        <v>10325175</v>
      </c>
      <c r="K98" s="59">
        <f t="shared" si="14"/>
        <v>11151189</v>
      </c>
      <c r="L98" s="60">
        <f t="shared" si="11"/>
        <v>23000</v>
      </c>
      <c r="M98" s="59">
        <f t="shared" si="15"/>
        <v>2376660</v>
      </c>
      <c r="N98" s="66" t="s">
        <v>47</v>
      </c>
    </row>
    <row r="99" spans="1:16" ht="16.5" x14ac:dyDescent="0.3">
      <c r="A99" s="34">
        <v>98</v>
      </c>
      <c r="B99" s="35">
        <v>1111</v>
      </c>
      <c r="C99" s="35">
        <v>11</v>
      </c>
      <c r="D99" s="32" t="s">
        <v>13</v>
      </c>
      <c r="E99" s="32">
        <v>392</v>
      </c>
      <c r="F99" s="35">
        <v>0</v>
      </c>
      <c r="G99" s="9">
        <f t="shared" si="12"/>
        <v>392</v>
      </c>
      <c r="H99" s="9">
        <f t="shared" si="13"/>
        <v>431.20000000000005</v>
      </c>
      <c r="I99" s="57">
        <f>I98</f>
        <v>12425</v>
      </c>
      <c r="J99" s="58">
        <f t="shared" si="16"/>
        <v>4870600</v>
      </c>
      <c r="K99" s="59">
        <f t="shared" si="14"/>
        <v>5260248</v>
      </c>
      <c r="L99" s="60">
        <f t="shared" si="11"/>
        <v>11000</v>
      </c>
      <c r="M99" s="59">
        <f t="shared" si="15"/>
        <v>1121120.0000000002</v>
      </c>
      <c r="N99" s="66" t="s">
        <v>47</v>
      </c>
    </row>
    <row r="100" spans="1:16" ht="16.5" x14ac:dyDescent="0.3">
      <c r="A100" s="34">
        <v>99</v>
      </c>
      <c r="B100" s="35">
        <v>1201</v>
      </c>
      <c r="C100" s="35">
        <v>12</v>
      </c>
      <c r="D100" s="33" t="s">
        <v>39</v>
      </c>
      <c r="E100" s="32">
        <v>308</v>
      </c>
      <c r="F100" s="32">
        <v>87</v>
      </c>
      <c r="G100" s="9">
        <f t="shared" si="12"/>
        <v>395</v>
      </c>
      <c r="H100" s="9">
        <f t="shared" si="13"/>
        <v>434.50000000000006</v>
      </c>
      <c r="I100" s="57">
        <f>I99+25</f>
        <v>12450</v>
      </c>
      <c r="J100" s="58">
        <v>0</v>
      </c>
      <c r="K100" s="59">
        <f t="shared" si="14"/>
        <v>0</v>
      </c>
      <c r="L100" s="60">
        <f t="shared" si="11"/>
        <v>0</v>
      </c>
      <c r="M100" s="59">
        <f t="shared" si="15"/>
        <v>1129700.0000000002</v>
      </c>
      <c r="N100" s="66" t="s">
        <v>48</v>
      </c>
    </row>
    <row r="101" spans="1:16" ht="16.5" x14ac:dyDescent="0.3">
      <c r="A101" s="34">
        <v>100</v>
      </c>
      <c r="B101" s="35">
        <v>1202</v>
      </c>
      <c r="C101" s="35">
        <v>12</v>
      </c>
      <c r="D101" s="32" t="s">
        <v>12</v>
      </c>
      <c r="E101" s="32">
        <v>579</v>
      </c>
      <c r="F101" s="35">
        <v>0</v>
      </c>
      <c r="G101" s="9">
        <f t="shared" si="12"/>
        <v>579</v>
      </c>
      <c r="H101" s="9">
        <f t="shared" si="13"/>
        <v>636.90000000000009</v>
      </c>
      <c r="I101" s="57">
        <f t="shared" ref="I101:I105" si="20">I100</f>
        <v>12450</v>
      </c>
      <c r="J101" s="58">
        <f t="shared" si="16"/>
        <v>7208550</v>
      </c>
      <c r="K101" s="59">
        <f t="shared" si="14"/>
        <v>7785234</v>
      </c>
      <c r="L101" s="60">
        <f t="shared" si="11"/>
        <v>16000</v>
      </c>
      <c r="M101" s="59">
        <f t="shared" si="15"/>
        <v>1655940.0000000002</v>
      </c>
      <c r="N101" s="66" t="s">
        <v>47</v>
      </c>
    </row>
    <row r="102" spans="1:16" ht="16.5" x14ac:dyDescent="0.3">
      <c r="A102" s="34">
        <v>101</v>
      </c>
      <c r="B102" s="35">
        <v>1203</v>
      </c>
      <c r="C102" s="35">
        <v>12</v>
      </c>
      <c r="D102" s="32" t="s">
        <v>23</v>
      </c>
      <c r="E102" s="32">
        <v>837</v>
      </c>
      <c r="F102" s="35">
        <v>0</v>
      </c>
      <c r="G102" s="9">
        <f t="shared" si="12"/>
        <v>837</v>
      </c>
      <c r="H102" s="9">
        <f t="shared" si="13"/>
        <v>920.7</v>
      </c>
      <c r="I102" s="57">
        <f t="shared" si="20"/>
        <v>12450</v>
      </c>
      <c r="J102" s="58">
        <f t="shared" si="16"/>
        <v>10420650</v>
      </c>
      <c r="K102" s="59">
        <f t="shared" si="14"/>
        <v>11254302</v>
      </c>
      <c r="L102" s="60">
        <f t="shared" si="11"/>
        <v>23500</v>
      </c>
      <c r="M102" s="59">
        <f t="shared" si="15"/>
        <v>2393820</v>
      </c>
      <c r="N102" s="66" t="s">
        <v>47</v>
      </c>
    </row>
    <row r="103" spans="1:16" ht="16.5" x14ac:dyDescent="0.3">
      <c r="A103" s="34">
        <v>102</v>
      </c>
      <c r="B103" s="35">
        <v>1204</v>
      </c>
      <c r="C103" s="35">
        <v>12</v>
      </c>
      <c r="D103" s="32" t="s">
        <v>12</v>
      </c>
      <c r="E103" s="32">
        <v>634</v>
      </c>
      <c r="F103" s="35">
        <v>0</v>
      </c>
      <c r="G103" s="9">
        <f t="shared" si="12"/>
        <v>634</v>
      </c>
      <c r="H103" s="9">
        <f t="shared" si="13"/>
        <v>697.40000000000009</v>
      </c>
      <c r="I103" s="57">
        <f t="shared" si="20"/>
        <v>12450</v>
      </c>
      <c r="J103" s="58">
        <f t="shared" si="16"/>
        <v>7893300</v>
      </c>
      <c r="K103" s="59">
        <f t="shared" si="14"/>
        <v>8524764</v>
      </c>
      <c r="L103" s="60">
        <f t="shared" si="11"/>
        <v>18000</v>
      </c>
      <c r="M103" s="59">
        <f t="shared" si="15"/>
        <v>1813240.0000000002</v>
      </c>
      <c r="N103" s="66" t="s">
        <v>47</v>
      </c>
    </row>
    <row r="104" spans="1:16" ht="16.5" x14ac:dyDescent="0.3">
      <c r="A104" s="34">
        <v>103</v>
      </c>
      <c r="B104" s="35">
        <v>1205</v>
      </c>
      <c r="C104" s="35">
        <v>12</v>
      </c>
      <c r="D104" s="32" t="s">
        <v>23</v>
      </c>
      <c r="E104" s="32">
        <v>804</v>
      </c>
      <c r="F104" s="35">
        <v>0</v>
      </c>
      <c r="G104" s="9">
        <f t="shared" si="12"/>
        <v>804</v>
      </c>
      <c r="H104" s="9">
        <f t="shared" si="13"/>
        <v>884.40000000000009</v>
      </c>
      <c r="I104" s="57">
        <f t="shared" si="20"/>
        <v>12450</v>
      </c>
      <c r="J104" s="58">
        <f t="shared" si="16"/>
        <v>10009800</v>
      </c>
      <c r="K104" s="59">
        <f t="shared" si="14"/>
        <v>10810584</v>
      </c>
      <c r="L104" s="60">
        <f t="shared" si="11"/>
        <v>22500</v>
      </c>
      <c r="M104" s="59">
        <f t="shared" si="15"/>
        <v>2299440.0000000005</v>
      </c>
      <c r="N104" s="66" t="s">
        <v>47</v>
      </c>
    </row>
    <row r="105" spans="1:16" ht="16.5" x14ac:dyDescent="0.3">
      <c r="A105" s="34">
        <v>104</v>
      </c>
      <c r="B105" s="35">
        <v>1206</v>
      </c>
      <c r="C105" s="35">
        <v>12</v>
      </c>
      <c r="D105" s="32" t="s">
        <v>13</v>
      </c>
      <c r="E105" s="32">
        <v>397</v>
      </c>
      <c r="F105" s="35">
        <v>0</v>
      </c>
      <c r="G105" s="9">
        <f t="shared" si="12"/>
        <v>397</v>
      </c>
      <c r="H105" s="9">
        <f t="shared" si="13"/>
        <v>436.70000000000005</v>
      </c>
      <c r="I105" s="57">
        <f t="shared" si="20"/>
        <v>12450</v>
      </c>
      <c r="J105" s="58">
        <v>0</v>
      </c>
      <c r="K105" s="59">
        <f t="shared" si="14"/>
        <v>0</v>
      </c>
      <c r="L105" s="60">
        <f t="shared" si="11"/>
        <v>0</v>
      </c>
      <c r="M105" s="59">
        <f t="shared" si="15"/>
        <v>1135420.0000000002</v>
      </c>
      <c r="N105" s="66" t="s">
        <v>48</v>
      </c>
    </row>
    <row r="106" spans="1:16" ht="16.5" x14ac:dyDescent="0.3">
      <c r="A106" s="34">
        <v>105</v>
      </c>
      <c r="B106" s="35">
        <v>1207</v>
      </c>
      <c r="C106" s="35">
        <v>12</v>
      </c>
      <c r="D106" s="32" t="s">
        <v>12</v>
      </c>
      <c r="E106" s="32">
        <v>634</v>
      </c>
      <c r="F106" s="35">
        <v>0</v>
      </c>
      <c r="G106" s="9">
        <f t="shared" si="12"/>
        <v>634</v>
      </c>
      <c r="H106" s="9">
        <f t="shared" si="13"/>
        <v>697.40000000000009</v>
      </c>
      <c r="I106" s="57">
        <f>I105</f>
        <v>12450</v>
      </c>
      <c r="J106" s="58">
        <v>0</v>
      </c>
      <c r="K106" s="59">
        <f t="shared" si="14"/>
        <v>0</v>
      </c>
      <c r="L106" s="60">
        <f t="shared" si="11"/>
        <v>0</v>
      </c>
      <c r="M106" s="59">
        <f t="shared" si="15"/>
        <v>1813240.0000000002</v>
      </c>
      <c r="N106" s="66" t="s">
        <v>48</v>
      </c>
    </row>
    <row r="107" spans="1:16" ht="16.5" x14ac:dyDescent="0.3">
      <c r="A107" s="34">
        <v>106</v>
      </c>
      <c r="B107" s="35">
        <v>1208</v>
      </c>
      <c r="C107" s="35">
        <v>12</v>
      </c>
      <c r="D107" s="32" t="s">
        <v>12</v>
      </c>
      <c r="E107" s="32">
        <v>634</v>
      </c>
      <c r="F107" s="35">
        <v>0</v>
      </c>
      <c r="G107" s="9">
        <f t="shared" si="12"/>
        <v>634</v>
      </c>
      <c r="H107" s="9">
        <f t="shared" si="13"/>
        <v>697.40000000000009</v>
      </c>
      <c r="I107" s="57">
        <f>I106</f>
        <v>12450</v>
      </c>
      <c r="J107" s="58">
        <v>0</v>
      </c>
      <c r="K107" s="59">
        <f t="shared" si="14"/>
        <v>0</v>
      </c>
      <c r="L107" s="60">
        <f t="shared" si="11"/>
        <v>0</v>
      </c>
      <c r="M107" s="59">
        <f t="shared" si="15"/>
        <v>1813240.0000000002</v>
      </c>
      <c r="N107" s="66" t="s">
        <v>48</v>
      </c>
    </row>
    <row r="108" spans="1:16" ht="16.5" x14ac:dyDescent="0.3">
      <c r="A108" s="34">
        <v>107</v>
      </c>
      <c r="B108" s="35">
        <v>1209</v>
      </c>
      <c r="C108" s="35">
        <v>12</v>
      </c>
      <c r="D108" s="32" t="s">
        <v>13</v>
      </c>
      <c r="E108" s="32">
        <v>397</v>
      </c>
      <c r="F108" s="35">
        <v>0</v>
      </c>
      <c r="G108" s="9">
        <f t="shared" si="12"/>
        <v>397</v>
      </c>
      <c r="H108" s="9">
        <f t="shared" si="13"/>
        <v>436.70000000000005</v>
      </c>
      <c r="I108" s="57">
        <f>I107</f>
        <v>12450</v>
      </c>
      <c r="J108" s="58">
        <f t="shared" si="16"/>
        <v>4942650</v>
      </c>
      <c r="K108" s="59">
        <f t="shared" si="14"/>
        <v>5338062</v>
      </c>
      <c r="L108" s="60">
        <f t="shared" si="11"/>
        <v>11000</v>
      </c>
      <c r="M108" s="59">
        <f t="shared" si="15"/>
        <v>1135420.0000000002</v>
      </c>
      <c r="N108" s="66" t="s">
        <v>47</v>
      </c>
    </row>
    <row r="109" spans="1:16" ht="16.5" x14ac:dyDescent="0.3">
      <c r="A109" s="34">
        <v>108</v>
      </c>
      <c r="B109" s="35">
        <v>1210</v>
      </c>
      <c r="C109" s="35">
        <v>12</v>
      </c>
      <c r="D109" s="32" t="s">
        <v>23</v>
      </c>
      <c r="E109" s="32">
        <v>831</v>
      </c>
      <c r="F109" s="35">
        <v>0</v>
      </c>
      <c r="G109" s="9">
        <f t="shared" si="12"/>
        <v>831</v>
      </c>
      <c r="H109" s="9">
        <f t="shared" si="13"/>
        <v>914.1</v>
      </c>
      <c r="I109" s="57">
        <f>I108</f>
        <v>12450</v>
      </c>
      <c r="J109" s="58">
        <f t="shared" si="16"/>
        <v>10345950</v>
      </c>
      <c r="K109" s="59">
        <f t="shared" si="14"/>
        <v>11173626</v>
      </c>
      <c r="L109" s="60">
        <f t="shared" ref="L107:L110" si="21">MROUND((K109*0.025/12),500)</f>
        <v>23500</v>
      </c>
      <c r="M109" s="59">
        <f t="shared" si="15"/>
        <v>2376660</v>
      </c>
      <c r="N109" s="66" t="s">
        <v>47</v>
      </c>
    </row>
    <row r="110" spans="1:16" ht="16.5" x14ac:dyDescent="0.3">
      <c r="A110" s="34">
        <v>109</v>
      </c>
      <c r="B110" s="35">
        <v>1211</v>
      </c>
      <c r="C110" s="35">
        <v>12</v>
      </c>
      <c r="D110" s="32" t="s">
        <v>13</v>
      </c>
      <c r="E110" s="32">
        <v>392</v>
      </c>
      <c r="F110" s="35">
        <v>0</v>
      </c>
      <c r="G110" s="9">
        <f t="shared" si="12"/>
        <v>392</v>
      </c>
      <c r="H110" s="9">
        <f t="shared" si="13"/>
        <v>431.20000000000005</v>
      </c>
      <c r="I110" s="57">
        <f>I109</f>
        <v>12450</v>
      </c>
      <c r="J110" s="58">
        <f t="shared" si="16"/>
        <v>4880400</v>
      </c>
      <c r="K110" s="59">
        <f t="shared" si="14"/>
        <v>5270832</v>
      </c>
      <c r="L110" s="60">
        <f t="shared" si="21"/>
        <v>11000</v>
      </c>
      <c r="M110" s="59">
        <f t="shared" si="15"/>
        <v>1121120.0000000002</v>
      </c>
      <c r="N110" s="66" t="s">
        <v>47</v>
      </c>
      <c r="P110" s="82">
        <f>K110/G110</f>
        <v>13446</v>
      </c>
    </row>
    <row r="111" spans="1:16" x14ac:dyDescent="0.25">
      <c r="A111" s="52" t="s">
        <v>3</v>
      </c>
      <c r="B111" s="52"/>
      <c r="C111" s="52"/>
      <c r="D111" s="52"/>
      <c r="E111" s="10">
        <f>SUM(E2:E110)</f>
        <v>66327</v>
      </c>
      <c r="F111" s="10">
        <f>SUM(F2:F110)</f>
        <v>871</v>
      </c>
      <c r="G111" s="10">
        <f>SUM(G2:G110)</f>
        <v>67198</v>
      </c>
      <c r="H111" s="10">
        <f>SUM(H2:H110)</f>
        <v>73917.799999999945</v>
      </c>
      <c r="I111" s="67"/>
      <c r="J111" s="68">
        <f t="shared" ref="J111:K111" si="22">SUM(J2:J110)</f>
        <v>405925500</v>
      </c>
      <c r="K111" s="69">
        <f t="shared" si="22"/>
        <v>438399540</v>
      </c>
      <c r="L111" s="70"/>
      <c r="M111" s="69">
        <f t="shared" ref="M111" si="23">H111*2400</f>
        <v>177402719.99999988</v>
      </c>
    </row>
    <row r="112" spans="1:16" x14ac:dyDescent="0.25">
      <c r="A112" s="41"/>
      <c r="B112" s="42"/>
      <c r="C112" s="42"/>
      <c r="D112" s="25"/>
      <c r="E112" s="25"/>
      <c r="F112" s="25"/>
      <c r="G112" s="25"/>
      <c r="H112" s="25"/>
      <c r="I112" s="71"/>
      <c r="J112" s="72"/>
      <c r="K112" s="73"/>
      <c r="L112" s="74"/>
      <c r="M112" s="73"/>
    </row>
    <row r="113" spans="1:13" x14ac:dyDescent="0.25">
      <c r="A113" s="41"/>
      <c r="B113" s="42"/>
      <c r="C113" s="42"/>
      <c r="D113" s="25"/>
      <c r="E113" s="25"/>
      <c r="F113" s="25"/>
      <c r="G113" s="25"/>
      <c r="H113" s="25"/>
      <c r="I113" s="71"/>
      <c r="J113" s="72"/>
      <c r="K113" s="73"/>
      <c r="L113" s="74"/>
      <c r="M113" s="73"/>
    </row>
    <row r="114" spans="1:13" x14ac:dyDescent="0.25">
      <c r="A114" s="41"/>
      <c r="B114" s="42"/>
      <c r="C114" s="42"/>
      <c r="D114" s="25"/>
      <c r="E114" s="25"/>
      <c r="F114" s="25"/>
      <c r="G114" s="25"/>
      <c r="H114" s="25"/>
      <c r="I114" s="71"/>
      <c r="J114" s="72"/>
      <c r="K114" s="73"/>
      <c r="L114" s="74"/>
      <c r="M114" s="73"/>
    </row>
    <row r="115" spans="1:13" x14ac:dyDescent="0.25">
      <c r="A115" s="41"/>
      <c r="B115" s="42"/>
      <c r="C115" s="42"/>
      <c r="D115" s="25"/>
      <c r="E115" s="25"/>
      <c r="F115" s="25"/>
      <c r="G115" s="25"/>
      <c r="H115" s="25"/>
      <c r="I115" s="71"/>
      <c r="J115" s="72"/>
      <c r="K115" s="73"/>
      <c r="L115" s="74"/>
      <c r="M115" s="73"/>
    </row>
    <row r="116" spans="1:13" x14ac:dyDescent="0.25">
      <c r="A116" s="41"/>
      <c r="B116" s="42"/>
      <c r="C116" s="42"/>
      <c r="D116" s="25"/>
      <c r="E116" s="25"/>
      <c r="F116" s="25"/>
      <c r="G116" s="25"/>
      <c r="H116" s="25"/>
      <c r="I116" s="71"/>
      <c r="J116" s="72"/>
      <c r="K116" s="73"/>
      <c r="L116" s="74"/>
      <c r="M116" s="73"/>
    </row>
    <row r="117" spans="1:13" x14ac:dyDescent="0.25">
      <c r="A117" s="41"/>
      <c r="B117" s="42"/>
      <c r="C117" s="42"/>
      <c r="D117" s="25"/>
      <c r="E117" s="25"/>
      <c r="F117" s="25"/>
      <c r="G117" s="25"/>
      <c r="H117" s="25"/>
      <c r="I117" s="71"/>
      <c r="J117" s="72"/>
      <c r="K117" s="73"/>
      <c r="L117" s="74"/>
      <c r="M117" s="73"/>
    </row>
    <row r="118" spans="1:13" x14ac:dyDescent="0.25">
      <c r="A118" s="41"/>
      <c r="B118" s="42"/>
      <c r="C118" s="42"/>
      <c r="D118" s="25"/>
      <c r="E118" s="25"/>
      <c r="F118" s="25"/>
      <c r="G118" s="25"/>
      <c r="H118" s="25"/>
      <c r="I118" s="71"/>
      <c r="J118" s="72"/>
      <c r="K118" s="73"/>
      <c r="L118" s="74"/>
      <c r="M118" s="73"/>
    </row>
    <row r="119" spans="1:13" x14ac:dyDescent="0.25">
      <c r="A119" s="41"/>
      <c r="B119" s="42"/>
      <c r="C119" s="42"/>
      <c r="D119" s="25"/>
      <c r="E119" s="25"/>
      <c r="F119" s="25"/>
      <c r="G119" s="25"/>
      <c r="H119" s="25"/>
      <c r="I119" s="71"/>
      <c r="J119" s="72"/>
      <c r="K119" s="73"/>
      <c r="L119" s="74"/>
      <c r="M119" s="73"/>
    </row>
    <row r="120" spans="1:13" x14ac:dyDescent="0.25">
      <c r="A120" s="41"/>
      <c r="B120" s="42"/>
      <c r="C120" s="42"/>
      <c r="D120" s="25"/>
      <c r="E120" s="25"/>
      <c r="F120" s="25"/>
      <c r="G120" s="25"/>
      <c r="H120" s="25"/>
      <c r="I120" s="71"/>
      <c r="J120" s="72"/>
      <c r="K120" s="73"/>
      <c r="L120" s="74"/>
      <c r="M120" s="73"/>
    </row>
    <row r="121" spans="1:13" x14ac:dyDescent="0.25">
      <c r="A121" s="41"/>
      <c r="B121" s="42"/>
      <c r="C121" s="42"/>
      <c r="D121" s="25"/>
      <c r="E121" s="25"/>
      <c r="F121" s="25"/>
      <c r="G121" s="25"/>
      <c r="H121" s="25"/>
      <c r="I121" s="71"/>
      <c r="J121" s="72"/>
      <c r="K121" s="73"/>
      <c r="L121" s="74"/>
      <c r="M121" s="73"/>
    </row>
    <row r="122" spans="1:13" x14ac:dyDescent="0.25">
      <c r="A122" s="41"/>
      <c r="B122" s="42"/>
      <c r="C122" s="42"/>
      <c r="D122" s="25"/>
      <c r="E122" s="25"/>
      <c r="F122" s="25"/>
      <c r="G122" s="25"/>
      <c r="H122" s="25"/>
      <c r="I122" s="71"/>
      <c r="J122" s="72"/>
      <c r="K122" s="73"/>
      <c r="L122" s="74"/>
      <c r="M122" s="73"/>
    </row>
    <row r="123" spans="1:13" x14ac:dyDescent="0.25">
      <c r="A123" s="41"/>
      <c r="B123" s="42"/>
      <c r="C123" s="42"/>
      <c r="D123" s="25"/>
      <c r="E123" s="25"/>
      <c r="F123" s="25"/>
      <c r="G123" s="25"/>
      <c r="H123" s="25"/>
      <c r="I123" s="71"/>
      <c r="J123" s="72"/>
      <c r="K123" s="73"/>
      <c r="L123" s="74"/>
      <c r="M123" s="73"/>
    </row>
    <row r="124" spans="1:13" x14ac:dyDescent="0.25">
      <c r="A124" s="41"/>
      <c r="B124" s="42"/>
      <c r="C124" s="42"/>
      <c r="D124" s="25"/>
      <c r="E124" s="25"/>
      <c r="F124" s="25"/>
      <c r="G124" s="25"/>
      <c r="H124" s="25"/>
      <c r="I124" s="71"/>
      <c r="J124" s="72"/>
      <c r="K124" s="73"/>
      <c r="L124" s="74"/>
      <c r="M124" s="73"/>
    </row>
    <row r="125" spans="1:13" x14ac:dyDescent="0.25">
      <c r="A125" s="41"/>
      <c r="B125" s="42"/>
      <c r="C125" s="42"/>
      <c r="D125" s="25"/>
      <c r="E125" s="25"/>
      <c r="F125" s="25"/>
      <c r="G125" s="25"/>
      <c r="H125" s="25"/>
      <c r="I125" s="71"/>
      <c r="J125" s="72"/>
      <c r="K125" s="73"/>
      <c r="L125" s="74"/>
      <c r="M125" s="73"/>
    </row>
    <row r="126" spans="1:13" x14ac:dyDescent="0.25">
      <c r="A126" s="41"/>
      <c r="B126" s="42"/>
      <c r="C126" s="42"/>
      <c r="D126" s="25"/>
      <c r="E126" s="25"/>
      <c r="F126" s="25"/>
      <c r="G126" s="25"/>
      <c r="H126" s="25"/>
      <c r="I126" s="71"/>
      <c r="J126" s="72"/>
      <c r="K126" s="73"/>
      <c r="L126" s="74"/>
      <c r="M126" s="73"/>
    </row>
    <row r="127" spans="1:13" x14ac:dyDescent="0.25">
      <c r="A127" s="41"/>
      <c r="B127" s="42"/>
      <c r="C127" s="42"/>
      <c r="D127" s="25"/>
      <c r="E127" s="25"/>
      <c r="F127" s="25"/>
      <c r="G127" s="25"/>
      <c r="H127" s="25"/>
      <c r="I127" s="71"/>
      <c r="J127" s="72"/>
      <c r="K127" s="73"/>
      <c r="L127" s="74"/>
      <c r="M127" s="73"/>
    </row>
    <row r="128" spans="1:13" x14ac:dyDescent="0.25">
      <c r="A128" s="41"/>
      <c r="B128" s="42"/>
      <c r="C128" s="42"/>
      <c r="D128" s="25"/>
      <c r="E128" s="25"/>
      <c r="F128" s="25"/>
      <c r="G128" s="25"/>
      <c r="H128" s="25"/>
      <c r="I128" s="71"/>
      <c r="J128" s="72"/>
      <c r="K128" s="73"/>
      <c r="L128" s="74"/>
      <c r="M128" s="73"/>
    </row>
    <row r="129" spans="1:13" x14ac:dyDescent="0.25">
      <c r="A129" s="41"/>
      <c r="B129" s="42"/>
      <c r="C129" s="42"/>
      <c r="D129" s="25"/>
      <c r="E129" s="25"/>
      <c r="F129" s="25"/>
      <c r="G129" s="25"/>
      <c r="H129" s="25"/>
      <c r="I129" s="71"/>
      <c r="J129" s="72"/>
      <c r="K129" s="73"/>
      <c r="L129" s="74"/>
      <c r="M129" s="73"/>
    </row>
    <row r="130" spans="1:13" x14ac:dyDescent="0.25">
      <c r="A130" s="41"/>
      <c r="B130" s="42"/>
      <c r="C130" s="42"/>
      <c r="D130" s="25"/>
      <c r="E130" s="25"/>
      <c r="F130" s="25"/>
      <c r="G130" s="25"/>
      <c r="H130" s="25"/>
      <c r="I130" s="71"/>
      <c r="J130" s="72"/>
      <c r="K130" s="73"/>
      <c r="L130" s="74"/>
      <c r="M130" s="73"/>
    </row>
    <row r="131" spans="1:13" x14ac:dyDescent="0.25">
      <c r="A131" s="51"/>
      <c r="B131" s="51"/>
      <c r="C131" s="51"/>
      <c r="D131" s="51"/>
      <c r="E131" s="26"/>
      <c r="F131" s="26"/>
      <c r="G131" s="26"/>
      <c r="H131" s="26"/>
      <c r="I131" s="75"/>
      <c r="J131" s="76"/>
      <c r="K131" s="76"/>
      <c r="L131" s="74"/>
      <c r="M131" s="76"/>
    </row>
  </sheetData>
  <mergeCells count="2">
    <mergeCell ref="A131:D131"/>
    <mergeCell ref="A111:D11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7" workbookViewId="0">
      <selection activeCell="A2" sqref="A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C4529-41AD-40AA-A7E4-1F0DF3E4F665}">
  <dimension ref="A1:Q76"/>
  <sheetViews>
    <sheetView topLeftCell="A46" zoomScale="160" zoomScaleNormal="160" workbookViewId="0">
      <selection activeCell="H6" sqref="H6"/>
    </sheetView>
  </sheetViews>
  <sheetFormatPr defaultRowHeight="15" x14ac:dyDescent="0.25"/>
  <cols>
    <col min="1" max="1" width="4" style="43" customWidth="1"/>
    <col min="2" max="3" width="5.140625" style="44" customWidth="1"/>
    <col min="4" max="4" width="7.42578125" style="11" bestFit="1" customWidth="1"/>
    <col min="5" max="6" width="7.140625" style="12" customWidth="1"/>
    <col min="7" max="7" width="5.28515625" style="12" customWidth="1"/>
    <col min="8" max="8" width="6.140625" customWidth="1"/>
    <col min="9" max="9" width="7.140625" style="77" customWidth="1"/>
    <col min="10" max="10" width="12.28515625" style="77" customWidth="1"/>
    <col min="11" max="11" width="11" style="77" customWidth="1"/>
    <col min="12" max="12" width="7.7109375" style="77" customWidth="1"/>
    <col min="13" max="13" width="11.42578125" style="61" customWidth="1"/>
    <col min="14" max="14" width="7.5703125" style="61" customWidth="1"/>
    <col min="15" max="15" width="10.42578125" bestFit="1" customWidth="1"/>
  </cols>
  <sheetData>
    <row r="1" spans="1:16" ht="54" customHeight="1" x14ac:dyDescent="0.25">
      <c r="A1" s="38" t="s">
        <v>1</v>
      </c>
      <c r="B1" s="39" t="s">
        <v>0</v>
      </c>
      <c r="C1" s="39" t="s">
        <v>2</v>
      </c>
      <c r="D1" s="7" t="s">
        <v>11</v>
      </c>
      <c r="E1" s="7" t="s">
        <v>18</v>
      </c>
      <c r="F1" s="8" t="s">
        <v>40</v>
      </c>
      <c r="G1" s="8" t="s">
        <v>44</v>
      </c>
      <c r="H1" s="8" t="s">
        <v>45</v>
      </c>
      <c r="I1" s="62" t="s">
        <v>43</v>
      </c>
      <c r="J1" s="63" t="s">
        <v>19</v>
      </c>
      <c r="K1" s="64" t="s">
        <v>20</v>
      </c>
      <c r="L1" s="64" t="s">
        <v>21</v>
      </c>
      <c r="M1" s="64" t="s">
        <v>22</v>
      </c>
      <c r="N1" s="65" t="s">
        <v>46</v>
      </c>
    </row>
    <row r="2" spans="1:16" ht="16.5" x14ac:dyDescent="0.3">
      <c r="A2" s="34">
        <v>1</v>
      </c>
      <c r="B2" s="35">
        <v>207</v>
      </c>
      <c r="C2" s="35">
        <v>2</v>
      </c>
      <c r="D2" s="32" t="s">
        <v>12</v>
      </c>
      <c r="E2" s="32">
        <v>634</v>
      </c>
      <c r="F2" s="56">
        <v>116</v>
      </c>
      <c r="G2" s="9">
        <f t="shared" ref="G2:G27" si="0">E2+F2</f>
        <v>750</v>
      </c>
      <c r="H2" s="9">
        <f t="shared" ref="H2:H27" si="1">G2*1.1</f>
        <v>825.00000000000011</v>
      </c>
      <c r="I2" s="57">
        <v>12200</v>
      </c>
      <c r="J2" s="58">
        <f t="shared" ref="J2:J27" si="2">G2*I2</f>
        <v>9150000</v>
      </c>
      <c r="K2" s="59">
        <f t="shared" ref="K2:K27" si="3">ROUND(J2*1.08,0)</f>
        <v>9882000</v>
      </c>
      <c r="L2" s="60">
        <f t="shared" ref="L2:L27" si="4">MROUND((K2*0.025/12),500)</f>
        <v>20500</v>
      </c>
      <c r="M2" s="59">
        <f t="shared" ref="M2:M27" si="5">H2*2600</f>
        <v>2145000.0000000005</v>
      </c>
      <c r="N2" s="66" t="s">
        <v>47</v>
      </c>
      <c r="O2" s="4"/>
    </row>
    <row r="3" spans="1:16" ht="16.5" x14ac:dyDescent="0.3">
      <c r="A3" s="34">
        <v>2</v>
      </c>
      <c r="B3" s="35">
        <v>208</v>
      </c>
      <c r="C3" s="35">
        <v>2</v>
      </c>
      <c r="D3" s="32" t="s">
        <v>12</v>
      </c>
      <c r="E3" s="32">
        <v>634</v>
      </c>
      <c r="F3" s="56">
        <v>116</v>
      </c>
      <c r="G3" s="9">
        <f t="shared" si="0"/>
        <v>750</v>
      </c>
      <c r="H3" s="9">
        <f t="shared" si="1"/>
        <v>825.00000000000011</v>
      </c>
      <c r="I3" s="57">
        <v>12200</v>
      </c>
      <c r="J3" s="58">
        <f t="shared" si="2"/>
        <v>9150000</v>
      </c>
      <c r="K3" s="59">
        <f t="shared" si="3"/>
        <v>9882000</v>
      </c>
      <c r="L3" s="60">
        <f t="shared" si="4"/>
        <v>20500</v>
      </c>
      <c r="M3" s="59">
        <f t="shared" si="5"/>
        <v>2145000.0000000005</v>
      </c>
      <c r="N3" s="66" t="s">
        <v>47</v>
      </c>
      <c r="O3" s="4"/>
    </row>
    <row r="4" spans="1:16" ht="16.5" x14ac:dyDescent="0.3">
      <c r="A4" s="34">
        <v>3</v>
      </c>
      <c r="B4" s="35">
        <v>210</v>
      </c>
      <c r="C4" s="35">
        <v>2</v>
      </c>
      <c r="D4" s="32" t="s">
        <v>23</v>
      </c>
      <c r="E4" s="32">
        <v>831</v>
      </c>
      <c r="F4" s="56">
        <v>121</v>
      </c>
      <c r="G4" s="9">
        <f t="shared" si="0"/>
        <v>952</v>
      </c>
      <c r="H4" s="9">
        <f t="shared" si="1"/>
        <v>1047.2</v>
      </c>
      <c r="I4" s="57">
        <v>12200</v>
      </c>
      <c r="J4" s="58">
        <f t="shared" si="2"/>
        <v>11614400</v>
      </c>
      <c r="K4" s="59">
        <f t="shared" si="3"/>
        <v>12543552</v>
      </c>
      <c r="L4" s="60">
        <f t="shared" si="4"/>
        <v>26000</v>
      </c>
      <c r="M4" s="59">
        <f t="shared" si="5"/>
        <v>2722720</v>
      </c>
      <c r="N4" s="66" t="s">
        <v>47</v>
      </c>
      <c r="O4" s="4"/>
    </row>
    <row r="5" spans="1:16" ht="16.5" x14ac:dyDescent="0.3">
      <c r="A5" s="34">
        <v>4</v>
      </c>
      <c r="B5" s="35">
        <v>401</v>
      </c>
      <c r="C5" s="35">
        <v>4</v>
      </c>
      <c r="D5" s="33" t="s">
        <v>13</v>
      </c>
      <c r="E5" s="32">
        <v>411</v>
      </c>
      <c r="F5" s="35">
        <v>0</v>
      </c>
      <c r="G5" s="9">
        <f t="shared" si="0"/>
        <v>411</v>
      </c>
      <c r="H5" s="9">
        <f t="shared" si="1"/>
        <v>452.1</v>
      </c>
      <c r="I5" s="57">
        <v>12250</v>
      </c>
      <c r="J5" s="58">
        <f t="shared" si="2"/>
        <v>5034750</v>
      </c>
      <c r="K5" s="59">
        <f t="shared" si="3"/>
        <v>5437530</v>
      </c>
      <c r="L5" s="60">
        <f t="shared" si="4"/>
        <v>11500</v>
      </c>
      <c r="M5" s="59">
        <f t="shared" si="5"/>
        <v>1175460</v>
      </c>
      <c r="N5" s="66" t="s">
        <v>47</v>
      </c>
      <c r="P5">
        <f>12300-11800</f>
        <v>500</v>
      </c>
    </row>
    <row r="6" spans="1:16" ht="16.5" x14ac:dyDescent="0.3">
      <c r="A6" s="34">
        <v>5</v>
      </c>
      <c r="B6" s="35">
        <v>402</v>
      </c>
      <c r="C6" s="35">
        <v>4</v>
      </c>
      <c r="D6" s="32" t="s">
        <v>12</v>
      </c>
      <c r="E6" s="32">
        <v>579</v>
      </c>
      <c r="F6" s="35">
        <v>0</v>
      </c>
      <c r="G6" s="9">
        <f t="shared" si="0"/>
        <v>579</v>
      </c>
      <c r="H6" s="9">
        <f t="shared" si="1"/>
        <v>636.90000000000009</v>
      </c>
      <c r="I6" s="57">
        <v>12250</v>
      </c>
      <c r="J6" s="58">
        <f t="shared" si="2"/>
        <v>7092750</v>
      </c>
      <c r="K6" s="59">
        <f t="shared" si="3"/>
        <v>7660170</v>
      </c>
      <c r="L6" s="60">
        <f t="shared" si="4"/>
        <v>16000</v>
      </c>
      <c r="M6" s="59">
        <f t="shared" si="5"/>
        <v>1655940.0000000002</v>
      </c>
      <c r="N6" s="66" t="s">
        <v>47</v>
      </c>
    </row>
    <row r="7" spans="1:16" ht="16.5" x14ac:dyDescent="0.3">
      <c r="A7" s="34">
        <v>6</v>
      </c>
      <c r="B7" s="35">
        <v>403</v>
      </c>
      <c r="C7" s="35">
        <v>4</v>
      </c>
      <c r="D7" s="32" t="s">
        <v>23</v>
      </c>
      <c r="E7" s="32">
        <v>837</v>
      </c>
      <c r="F7" s="35">
        <v>0</v>
      </c>
      <c r="G7" s="9">
        <f t="shared" si="0"/>
        <v>837</v>
      </c>
      <c r="H7" s="9">
        <f t="shared" si="1"/>
        <v>920.7</v>
      </c>
      <c r="I7" s="57">
        <v>12250</v>
      </c>
      <c r="J7" s="58">
        <f t="shared" si="2"/>
        <v>10253250</v>
      </c>
      <c r="K7" s="59">
        <f t="shared" si="3"/>
        <v>11073510</v>
      </c>
      <c r="L7" s="60">
        <f t="shared" si="4"/>
        <v>23000</v>
      </c>
      <c r="M7" s="59">
        <f t="shared" si="5"/>
        <v>2393820</v>
      </c>
      <c r="N7" s="66" t="s">
        <v>47</v>
      </c>
    </row>
    <row r="8" spans="1:16" ht="16.5" x14ac:dyDescent="0.3">
      <c r="A8" s="34">
        <v>7</v>
      </c>
      <c r="B8" s="35">
        <v>404</v>
      </c>
      <c r="C8" s="35">
        <v>4</v>
      </c>
      <c r="D8" s="32" t="s">
        <v>12</v>
      </c>
      <c r="E8" s="32">
        <v>634</v>
      </c>
      <c r="F8" s="35">
        <v>0</v>
      </c>
      <c r="G8" s="9">
        <f t="shared" si="0"/>
        <v>634</v>
      </c>
      <c r="H8" s="9">
        <f t="shared" si="1"/>
        <v>697.40000000000009</v>
      </c>
      <c r="I8" s="57">
        <v>12250</v>
      </c>
      <c r="J8" s="58">
        <f t="shared" si="2"/>
        <v>7766500</v>
      </c>
      <c r="K8" s="59">
        <f t="shared" si="3"/>
        <v>8387820</v>
      </c>
      <c r="L8" s="60">
        <f t="shared" si="4"/>
        <v>17500</v>
      </c>
      <c r="M8" s="59">
        <f t="shared" si="5"/>
        <v>1813240.0000000002</v>
      </c>
      <c r="N8" s="66" t="s">
        <v>47</v>
      </c>
    </row>
    <row r="9" spans="1:16" ht="16.5" x14ac:dyDescent="0.3">
      <c r="A9" s="34">
        <v>8</v>
      </c>
      <c r="B9" s="35">
        <v>405</v>
      </c>
      <c r="C9" s="35">
        <v>4</v>
      </c>
      <c r="D9" s="32" t="s">
        <v>23</v>
      </c>
      <c r="E9" s="32">
        <v>804</v>
      </c>
      <c r="F9" s="35">
        <v>0</v>
      </c>
      <c r="G9" s="9">
        <f t="shared" si="0"/>
        <v>804</v>
      </c>
      <c r="H9" s="9">
        <f t="shared" si="1"/>
        <v>884.40000000000009</v>
      </c>
      <c r="I9" s="57">
        <v>12250</v>
      </c>
      <c r="J9" s="58">
        <f t="shared" si="2"/>
        <v>9849000</v>
      </c>
      <c r="K9" s="59">
        <f t="shared" si="3"/>
        <v>10636920</v>
      </c>
      <c r="L9" s="60">
        <f t="shared" si="4"/>
        <v>22000</v>
      </c>
      <c r="M9" s="59">
        <f t="shared" si="5"/>
        <v>2299440.0000000005</v>
      </c>
      <c r="N9" s="66" t="s">
        <v>47</v>
      </c>
    </row>
    <row r="10" spans="1:16" ht="16.5" x14ac:dyDescent="0.3">
      <c r="A10" s="34">
        <v>9</v>
      </c>
      <c r="B10" s="35">
        <v>406</v>
      </c>
      <c r="C10" s="35">
        <v>4</v>
      </c>
      <c r="D10" s="32" t="s">
        <v>13</v>
      </c>
      <c r="E10" s="32">
        <v>397</v>
      </c>
      <c r="F10" s="35">
        <v>0</v>
      </c>
      <c r="G10" s="9">
        <f t="shared" si="0"/>
        <v>397</v>
      </c>
      <c r="H10" s="9">
        <f t="shared" si="1"/>
        <v>436.70000000000005</v>
      </c>
      <c r="I10" s="57">
        <v>12250</v>
      </c>
      <c r="J10" s="58">
        <f t="shared" si="2"/>
        <v>4863250</v>
      </c>
      <c r="K10" s="59">
        <f t="shared" si="3"/>
        <v>5252310</v>
      </c>
      <c r="L10" s="60">
        <f t="shared" si="4"/>
        <v>11000</v>
      </c>
      <c r="M10" s="59">
        <f t="shared" si="5"/>
        <v>1135420.0000000002</v>
      </c>
      <c r="N10" s="66" t="s">
        <v>47</v>
      </c>
    </row>
    <row r="11" spans="1:16" x14ac:dyDescent="0.3">
      <c r="A11" s="34">
        <v>10</v>
      </c>
      <c r="B11" s="35">
        <v>407</v>
      </c>
      <c r="C11" s="35">
        <v>4</v>
      </c>
      <c r="D11" s="32" t="s">
        <v>12</v>
      </c>
      <c r="E11" s="32">
        <v>634</v>
      </c>
      <c r="F11" s="35">
        <v>0</v>
      </c>
      <c r="G11" s="9">
        <f t="shared" si="0"/>
        <v>634</v>
      </c>
      <c r="H11" s="9">
        <f t="shared" si="1"/>
        <v>697.40000000000009</v>
      </c>
      <c r="I11" s="57">
        <v>12250</v>
      </c>
      <c r="J11" s="58">
        <f t="shared" si="2"/>
        <v>7766500</v>
      </c>
      <c r="K11" s="59">
        <f t="shared" si="3"/>
        <v>8387820</v>
      </c>
      <c r="L11" s="60">
        <f t="shared" si="4"/>
        <v>17500</v>
      </c>
      <c r="M11" s="59">
        <f t="shared" si="5"/>
        <v>1813240.0000000002</v>
      </c>
      <c r="N11" s="66" t="s">
        <v>47</v>
      </c>
    </row>
    <row r="12" spans="1:16" ht="16.5" x14ac:dyDescent="0.3">
      <c r="A12" s="34">
        <v>11</v>
      </c>
      <c r="B12" s="35">
        <v>408</v>
      </c>
      <c r="C12" s="35">
        <v>4</v>
      </c>
      <c r="D12" s="32" t="s">
        <v>12</v>
      </c>
      <c r="E12" s="32">
        <v>634</v>
      </c>
      <c r="F12" s="35">
        <v>0</v>
      </c>
      <c r="G12" s="9">
        <f t="shared" si="0"/>
        <v>634</v>
      </c>
      <c r="H12" s="9">
        <f t="shared" si="1"/>
        <v>697.40000000000009</v>
      </c>
      <c r="I12" s="57">
        <v>12250</v>
      </c>
      <c r="J12" s="58">
        <f t="shared" si="2"/>
        <v>7766500</v>
      </c>
      <c r="K12" s="59">
        <f t="shared" si="3"/>
        <v>8387820</v>
      </c>
      <c r="L12" s="60">
        <f t="shared" si="4"/>
        <v>17500</v>
      </c>
      <c r="M12" s="59">
        <f t="shared" si="5"/>
        <v>1813240.0000000002</v>
      </c>
      <c r="N12" s="66" t="s">
        <v>47</v>
      </c>
    </row>
    <row r="13" spans="1:16" ht="16.5" x14ac:dyDescent="0.3">
      <c r="A13" s="34">
        <v>12</v>
      </c>
      <c r="B13" s="35">
        <v>409</v>
      </c>
      <c r="C13" s="35">
        <v>4</v>
      </c>
      <c r="D13" s="32" t="s">
        <v>13</v>
      </c>
      <c r="E13" s="32">
        <v>397</v>
      </c>
      <c r="F13" s="35">
        <v>0</v>
      </c>
      <c r="G13" s="9">
        <f t="shared" si="0"/>
        <v>397</v>
      </c>
      <c r="H13" s="9">
        <f t="shared" si="1"/>
        <v>436.70000000000005</v>
      </c>
      <c r="I13" s="57">
        <v>12250</v>
      </c>
      <c r="J13" s="58">
        <f t="shared" si="2"/>
        <v>4863250</v>
      </c>
      <c r="K13" s="59">
        <f t="shared" si="3"/>
        <v>5252310</v>
      </c>
      <c r="L13" s="60">
        <f t="shared" si="4"/>
        <v>11000</v>
      </c>
      <c r="M13" s="59">
        <f t="shared" si="5"/>
        <v>1135420.0000000002</v>
      </c>
      <c r="N13" s="66" t="s">
        <v>47</v>
      </c>
    </row>
    <row r="14" spans="1:16" ht="16.5" x14ac:dyDescent="0.3">
      <c r="A14" s="34">
        <v>13</v>
      </c>
      <c r="B14" s="35">
        <v>410</v>
      </c>
      <c r="C14" s="35">
        <v>4</v>
      </c>
      <c r="D14" s="32" t="s">
        <v>23</v>
      </c>
      <c r="E14" s="32">
        <v>831</v>
      </c>
      <c r="F14" s="35">
        <v>0</v>
      </c>
      <c r="G14" s="9">
        <f t="shared" si="0"/>
        <v>831</v>
      </c>
      <c r="H14" s="9">
        <f t="shared" si="1"/>
        <v>914.1</v>
      </c>
      <c r="I14" s="57">
        <v>12250</v>
      </c>
      <c r="J14" s="58">
        <f t="shared" si="2"/>
        <v>10179750</v>
      </c>
      <c r="K14" s="59">
        <f t="shared" si="3"/>
        <v>10994130</v>
      </c>
      <c r="L14" s="60">
        <f t="shared" si="4"/>
        <v>23000</v>
      </c>
      <c r="M14" s="59">
        <f t="shared" si="5"/>
        <v>2376660</v>
      </c>
      <c r="N14" s="66" t="s">
        <v>47</v>
      </c>
    </row>
    <row r="15" spans="1:16" ht="16.5" x14ac:dyDescent="0.3">
      <c r="A15" s="34">
        <v>14</v>
      </c>
      <c r="B15" s="35">
        <v>411</v>
      </c>
      <c r="C15" s="35">
        <v>4</v>
      </c>
      <c r="D15" s="32" t="s">
        <v>13</v>
      </c>
      <c r="E15" s="32">
        <v>392</v>
      </c>
      <c r="F15" s="35">
        <v>0</v>
      </c>
      <c r="G15" s="9">
        <f t="shared" si="0"/>
        <v>392</v>
      </c>
      <c r="H15" s="9">
        <f t="shared" si="1"/>
        <v>431.20000000000005</v>
      </c>
      <c r="I15" s="57">
        <v>12250</v>
      </c>
      <c r="J15" s="58">
        <f t="shared" si="2"/>
        <v>4802000</v>
      </c>
      <c r="K15" s="59">
        <f t="shared" si="3"/>
        <v>5186160</v>
      </c>
      <c r="L15" s="60">
        <f t="shared" si="4"/>
        <v>11000</v>
      </c>
      <c r="M15" s="59">
        <f t="shared" si="5"/>
        <v>1121120.0000000002</v>
      </c>
      <c r="N15" s="66" t="s">
        <v>47</v>
      </c>
    </row>
    <row r="16" spans="1:16" ht="16.5" x14ac:dyDescent="0.3">
      <c r="A16" s="34">
        <v>15</v>
      </c>
      <c r="B16" s="35">
        <v>608</v>
      </c>
      <c r="C16" s="35">
        <v>6</v>
      </c>
      <c r="D16" s="32" t="s">
        <v>12</v>
      </c>
      <c r="E16" s="32">
        <v>634</v>
      </c>
      <c r="F16" s="35">
        <v>0</v>
      </c>
      <c r="G16" s="9">
        <f t="shared" si="0"/>
        <v>634</v>
      </c>
      <c r="H16" s="9">
        <f t="shared" si="1"/>
        <v>697.40000000000009</v>
      </c>
      <c r="I16" s="57">
        <v>12300</v>
      </c>
      <c r="J16" s="58">
        <f t="shared" si="2"/>
        <v>7798200</v>
      </c>
      <c r="K16" s="59">
        <f t="shared" si="3"/>
        <v>8422056</v>
      </c>
      <c r="L16" s="60">
        <f t="shared" si="4"/>
        <v>17500</v>
      </c>
      <c r="M16" s="59">
        <f t="shared" si="5"/>
        <v>1813240.0000000002</v>
      </c>
      <c r="N16" s="66" t="s">
        <v>47</v>
      </c>
    </row>
    <row r="17" spans="1:14" ht="16.5" x14ac:dyDescent="0.3">
      <c r="A17" s="34">
        <v>16</v>
      </c>
      <c r="B17" s="35">
        <v>611</v>
      </c>
      <c r="C17" s="35">
        <v>6</v>
      </c>
      <c r="D17" s="32" t="s">
        <v>13</v>
      </c>
      <c r="E17" s="32">
        <v>392</v>
      </c>
      <c r="F17" s="35">
        <v>0</v>
      </c>
      <c r="G17" s="9">
        <f t="shared" si="0"/>
        <v>392</v>
      </c>
      <c r="H17" s="9">
        <f t="shared" si="1"/>
        <v>431.20000000000005</v>
      </c>
      <c r="I17" s="57">
        <v>12300</v>
      </c>
      <c r="J17" s="58">
        <f t="shared" si="2"/>
        <v>4821600</v>
      </c>
      <c r="K17" s="59">
        <f t="shared" si="3"/>
        <v>5207328</v>
      </c>
      <c r="L17" s="60">
        <f t="shared" si="4"/>
        <v>11000</v>
      </c>
      <c r="M17" s="59">
        <f t="shared" si="5"/>
        <v>1121120.0000000002</v>
      </c>
      <c r="N17" s="66" t="s">
        <v>47</v>
      </c>
    </row>
    <row r="18" spans="1:14" ht="16.5" x14ac:dyDescent="0.3">
      <c r="A18" s="34">
        <v>17</v>
      </c>
      <c r="B18" s="40">
        <v>701</v>
      </c>
      <c r="C18" s="35">
        <v>7</v>
      </c>
      <c r="D18" s="33" t="s">
        <v>13</v>
      </c>
      <c r="E18" s="32">
        <v>411</v>
      </c>
      <c r="F18" s="35">
        <v>0</v>
      </c>
      <c r="G18" s="9">
        <f t="shared" si="0"/>
        <v>411</v>
      </c>
      <c r="H18" s="9">
        <f t="shared" si="1"/>
        <v>452.1</v>
      </c>
      <c r="I18" s="57">
        <v>12325</v>
      </c>
      <c r="J18" s="58">
        <f t="shared" si="2"/>
        <v>5065575</v>
      </c>
      <c r="K18" s="59">
        <f t="shared" si="3"/>
        <v>5470821</v>
      </c>
      <c r="L18" s="60">
        <f t="shared" si="4"/>
        <v>11500</v>
      </c>
      <c r="M18" s="59">
        <f t="shared" si="5"/>
        <v>1175460</v>
      </c>
      <c r="N18" s="66" t="s">
        <v>47</v>
      </c>
    </row>
    <row r="19" spans="1:14" ht="16.5" x14ac:dyDescent="0.3">
      <c r="A19" s="34">
        <v>18</v>
      </c>
      <c r="B19" s="35">
        <v>702</v>
      </c>
      <c r="C19" s="35">
        <v>7</v>
      </c>
      <c r="D19" s="32" t="s">
        <v>12</v>
      </c>
      <c r="E19" s="32">
        <v>579</v>
      </c>
      <c r="F19" s="35">
        <v>0</v>
      </c>
      <c r="G19" s="9">
        <f t="shared" si="0"/>
        <v>579</v>
      </c>
      <c r="H19" s="9">
        <f t="shared" si="1"/>
        <v>636.90000000000009</v>
      </c>
      <c r="I19" s="57">
        <v>12325</v>
      </c>
      <c r="J19" s="58">
        <f t="shared" si="2"/>
        <v>7136175</v>
      </c>
      <c r="K19" s="59">
        <f t="shared" si="3"/>
        <v>7707069</v>
      </c>
      <c r="L19" s="60">
        <f t="shared" si="4"/>
        <v>16000</v>
      </c>
      <c r="M19" s="59">
        <f t="shared" si="5"/>
        <v>1655940.0000000002</v>
      </c>
      <c r="N19" s="66" t="s">
        <v>47</v>
      </c>
    </row>
    <row r="20" spans="1:14" ht="16.5" x14ac:dyDescent="0.3">
      <c r="A20" s="34">
        <v>19</v>
      </c>
      <c r="B20" s="40">
        <v>703</v>
      </c>
      <c r="C20" s="35">
        <v>7</v>
      </c>
      <c r="D20" s="32" t="s">
        <v>23</v>
      </c>
      <c r="E20" s="32">
        <v>837</v>
      </c>
      <c r="F20" s="35">
        <v>0</v>
      </c>
      <c r="G20" s="9">
        <f t="shared" si="0"/>
        <v>837</v>
      </c>
      <c r="H20" s="9">
        <f t="shared" si="1"/>
        <v>920.7</v>
      </c>
      <c r="I20" s="57">
        <v>12325</v>
      </c>
      <c r="J20" s="58">
        <f t="shared" si="2"/>
        <v>10316025</v>
      </c>
      <c r="K20" s="59">
        <f t="shared" si="3"/>
        <v>11141307</v>
      </c>
      <c r="L20" s="60">
        <f t="shared" si="4"/>
        <v>23000</v>
      </c>
      <c r="M20" s="59">
        <f t="shared" si="5"/>
        <v>2393820</v>
      </c>
      <c r="N20" s="66" t="s">
        <v>47</v>
      </c>
    </row>
    <row r="21" spans="1:14" ht="16.5" x14ac:dyDescent="0.3">
      <c r="A21" s="34">
        <v>20</v>
      </c>
      <c r="B21" s="35">
        <v>704</v>
      </c>
      <c r="C21" s="35">
        <v>7</v>
      </c>
      <c r="D21" s="32" t="s">
        <v>12</v>
      </c>
      <c r="E21" s="32">
        <v>634</v>
      </c>
      <c r="F21" s="35">
        <v>0</v>
      </c>
      <c r="G21" s="9">
        <f t="shared" si="0"/>
        <v>634</v>
      </c>
      <c r="H21" s="9">
        <f t="shared" si="1"/>
        <v>697.40000000000009</v>
      </c>
      <c r="I21" s="57">
        <v>12325</v>
      </c>
      <c r="J21" s="58">
        <f t="shared" si="2"/>
        <v>7814050</v>
      </c>
      <c r="K21" s="59">
        <f t="shared" si="3"/>
        <v>8439174</v>
      </c>
      <c r="L21" s="60">
        <f t="shared" si="4"/>
        <v>17500</v>
      </c>
      <c r="M21" s="59">
        <f t="shared" si="5"/>
        <v>1813240.0000000002</v>
      </c>
      <c r="N21" s="66" t="s">
        <v>47</v>
      </c>
    </row>
    <row r="22" spans="1:14" ht="16.5" x14ac:dyDescent="0.3">
      <c r="A22" s="34">
        <v>21</v>
      </c>
      <c r="B22" s="40">
        <v>705</v>
      </c>
      <c r="C22" s="35">
        <v>7</v>
      </c>
      <c r="D22" s="32" t="s">
        <v>23</v>
      </c>
      <c r="E22" s="32">
        <v>804</v>
      </c>
      <c r="F22" s="35">
        <v>0</v>
      </c>
      <c r="G22" s="9">
        <f t="shared" si="0"/>
        <v>804</v>
      </c>
      <c r="H22" s="9">
        <f t="shared" si="1"/>
        <v>884.40000000000009</v>
      </c>
      <c r="I22" s="57">
        <v>12325</v>
      </c>
      <c r="J22" s="58">
        <f t="shared" si="2"/>
        <v>9909300</v>
      </c>
      <c r="K22" s="59">
        <f t="shared" si="3"/>
        <v>10702044</v>
      </c>
      <c r="L22" s="60">
        <f t="shared" si="4"/>
        <v>22500</v>
      </c>
      <c r="M22" s="59">
        <f t="shared" si="5"/>
        <v>2299440.0000000005</v>
      </c>
      <c r="N22" s="66" t="s">
        <v>47</v>
      </c>
    </row>
    <row r="23" spans="1:14" ht="16.5" x14ac:dyDescent="0.3">
      <c r="A23" s="34">
        <v>22</v>
      </c>
      <c r="B23" s="35">
        <v>706</v>
      </c>
      <c r="C23" s="35">
        <v>7</v>
      </c>
      <c r="D23" s="32" t="s">
        <v>13</v>
      </c>
      <c r="E23" s="32">
        <v>397</v>
      </c>
      <c r="F23" s="35">
        <v>0</v>
      </c>
      <c r="G23" s="9">
        <f t="shared" si="0"/>
        <v>397</v>
      </c>
      <c r="H23" s="9">
        <f t="shared" si="1"/>
        <v>436.70000000000005</v>
      </c>
      <c r="I23" s="57">
        <v>12325</v>
      </c>
      <c r="J23" s="58">
        <f t="shared" si="2"/>
        <v>4893025</v>
      </c>
      <c r="K23" s="59">
        <f t="shared" si="3"/>
        <v>5284467</v>
      </c>
      <c r="L23" s="60">
        <f t="shared" si="4"/>
        <v>11000</v>
      </c>
      <c r="M23" s="59">
        <f t="shared" si="5"/>
        <v>1135420.0000000002</v>
      </c>
      <c r="N23" s="66" t="s">
        <v>47</v>
      </c>
    </row>
    <row r="24" spans="1:14" ht="16.5" x14ac:dyDescent="0.3">
      <c r="A24" s="34">
        <v>23</v>
      </c>
      <c r="B24" s="35">
        <v>708</v>
      </c>
      <c r="C24" s="35">
        <v>7</v>
      </c>
      <c r="D24" s="32" t="s">
        <v>12</v>
      </c>
      <c r="E24" s="32">
        <v>634</v>
      </c>
      <c r="F24" s="35">
        <v>0</v>
      </c>
      <c r="G24" s="9">
        <f t="shared" si="0"/>
        <v>634</v>
      </c>
      <c r="H24" s="9">
        <f t="shared" si="1"/>
        <v>697.40000000000009</v>
      </c>
      <c r="I24" s="57">
        <v>12325</v>
      </c>
      <c r="J24" s="58">
        <f t="shared" si="2"/>
        <v>7814050</v>
      </c>
      <c r="K24" s="59">
        <f t="shared" si="3"/>
        <v>8439174</v>
      </c>
      <c r="L24" s="60">
        <f t="shared" si="4"/>
        <v>17500</v>
      </c>
      <c r="M24" s="59">
        <f t="shared" si="5"/>
        <v>1813240.0000000002</v>
      </c>
      <c r="N24" s="66" t="s">
        <v>47</v>
      </c>
    </row>
    <row r="25" spans="1:14" ht="16.5" x14ac:dyDescent="0.3">
      <c r="A25" s="34">
        <v>24</v>
      </c>
      <c r="B25" s="40">
        <v>709</v>
      </c>
      <c r="C25" s="35">
        <v>7</v>
      </c>
      <c r="D25" s="32" t="s">
        <v>13</v>
      </c>
      <c r="E25" s="32">
        <v>397</v>
      </c>
      <c r="F25" s="35">
        <v>0</v>
      </c>
      <c r="G25" s="9">
        <f t="shared" si="0"/>
        <v>397</v>
      </c>
      <c r="H25" s="9">
        <f t="shared" si="1"/>
        <v>436.70000000000005</v>
      </c>
      <c r="I25" s="57">
        <v>12325</v>
      </c>
      <c r="J25" s="58">
        <f t="shared" si="2"/>
        <v>4893025</v>
      </c>
      <c r="K25" s="59">
        <f t="shared" si="3"/>
        <v>5284467</v>
      </c>
      <c r="L25" s="60">
        <f t="shared" si="4"/>
        <v>11000</v>
      </c>
      <c r="M25" s="59">
        <f t="shared" si="5"/>
        <v>1135420.0000000002</v>
      </c>
      <c r="N25" s="66" t="s">
        <v>47</v>
      </c>
    </row>
    <row r="26" spans="1:14" ht="16.5" x14ac:dyDescent="0.3">
      <c r="A26" s="34">
        <v>25</v>
      </c>
      <c r="B26" s="35">
        <v>710</v>
      </c>
      <c r="C26" s="35">
        <v>7</v>
      </c>
      <c r="D26" s="32" t="s">
        <v>23</v>
      </c>
      <c r="E26" s="32">
        <v>831</v>
      </c>
      <c r="F26" s="35">
        <v>0</v>
      </c>
      <c r="G26" s="9">
        <f t="shared" si="0"/>
        <v>831</v>
      </c>
      <c r="H26" s="9">
        <f t="shared" si="1"/>
        <v>914.1</v>
      </c>
      <c r="I26" s="57">
        <v>12325</v>
      </c>
      <c r="J26" s="58">
        <f t="shared" si="2"/>
        <v>10242075</v>
      </c>
      <c r="K26" s="59">
        <f t="shared" si="3"/>
        <v>11061441</v>
      </c>
      <c r="L26" s="60">
        <f t="shared" si="4"/>
        <v>23000</v>
      </c>
      <c r="M26" s="59">
        <f t="shared" si="5"/>
        <v>2376660</v>
      </c>
      <c r="N26" s="66" t="s">
        <v>47</v>
      </c>
    </row>
    <row r="27" spans="1:14" ht="16.5" x14ac:dyDescent="0.3">
      <c r="A27" s="34">
        <v>26</v>
      </c>
      <c r="B27" s="40">
        <v>711</v>
      </c>
      <c r="C27" s="35">
        <v>7</v>
      </c>
      <c r="D27" s="32" t="s">
        <v>13</v>
      </c>
      <c r="E27" s="32">
        <v>392</v>
      </c>
      <c r="F27" s="35">
        <v>0</v>
      </c>
      <c r="G27" s="9">
        <f t="shared" si="0"/>
        <v>392</v>
      </c>
      <c r="H27" s="9">
        <f t="shared" si="1"/>
        <v>431.20000000000005</v>
      </c>
      <c r="I27" s="57">
        <v>12325</v>
      </c>
      <c r="J27" s="58">
        <f t="shared" si="2"/>
        <v>4831400</v>
      </c>
      <c r="K27" s="59">
        <f t="shared" si="3"/>
        <v>5217912</v>
      </c>
      <c r="L27" s="60">
        <f t="shared" si="4"/>
        <v>11000</v>
      </c>
      <c r="M27" s="59">
        <f t="shared" si="5"/>
        <v>1121120.0000000002</v>
      </c>
      <c r="N27" s="66" t="s">
        <v>47</v>
      </c>
    </row>
    <row r="28" spans="1:14" ht="16.5" x14ac:dyDescent="0.3">
      <c r="A28" s="34">
        <v>27</v>
      </c>
      <c r="B28" s="35">
        <v>901</v>
      </c>
      <c r="C28" s="35">
        <v>9</v>
      </c>
      <c r="D28" s="33" t="s">
        <v>13</v>
      </c>
      <c r="E28" s="32">
        <v>411</v>
      </c>
      <c r="F28" s="35">
        <v>0</v>
      </c>
      <c r="G28" s="9">
        <f t="shared" ref="G28:G55" si="6">E28+F28</f>
        <v>411</v>
      </c>
      <c r="H28" s="9">
        <f t="shared" ref="H28:H55" si="7">G28*1.1</f>
        <v>452.1</v>
      </c>
      <c r="I28" s="57">
        <v>12375</v>
      </c>
      <c r="J28" s="58">
        <f t="shared" ref="J28:J55" si="8">G28*I28</f>
        <v>5086125</v>
      </c>
      <c r="K28" s="59">
        <f t="shared" ref="K28:K55" si="9">ROUND(J28*1.08,0)</f>
        <v>5493015</v>
      </c>
      <c r="L28" s="60">
        <f t="shared" ref="L28:L55" si="10">MROUND((K28*0.025/12),500)</f>
        <v>11500</v>
      </c>
      <c r="M28" s="59">
        <f t="shared" ref="M28:M55" si="11">H28*2600</f>
        <v>1175460</v>
      </c>
      <c r="N28" s="66" t="s">
        <v>47</v>
      </c>
    </row>
    <row r="29" spans="1:14" ht="16.5" x14ac:dyDescent="0.3">
      <c r="A29" s="34">
        <v>28</v>
      </c>
      <c r="B29" s="35">
        <v>902</v>
      </c>
      <c r="C29" s="35">
        <v>9</v>
      </c>
      <c r="D29" s="32" t="s">
        <v>12</v>
      </c>
      <c r="E29" s="32">
        <v>579</v>
      </c>
      <c r="F29" s="35">
        <v>0</v>
      </c>
      <c r="G29" s="9">
        <f t="shared" si="6"/>
        <v>579</v>
      </c>
      <c r="H29" s="9">
        <f t="shared" si="7"/>
        <v>636.90000000000009</v>
      </c>
      <c r="I29" s="57">
        <v>12375</v>
      </c>
      <c r="J29" s="58">
        <f t="shared" si="8"/>
        <v>7165125</v>
      </c>
      <c r="K29" s="59">
        <f t="shared" si="9"/>
        <v>7738335</v>
      </c>
      <c r="L29" s="60">
        <f t="shared" si="10"/>
        <v>16000</v>
      </c>
      <c r="M29" s="59">
        <f t="shared" si="11"/>
        <v>1655940.0000000002</v>
      </c>
      <c r="N29" s="66" t="s">
        <v>47</v>
      </c>
    </row>
    <row r="30" spans="1:14" ht="16.5" x14ac:dyDescent="0.3">
      <c r="A30" s="34">
        <v>29</v>
      </c>
      <c r="B30" s="35">
        <v>903</v>
      </c>
      <c r="C30" s="35">
        <v>9</v>
      </c>
      <c r="D30" s="32" t="s">
        <v>23</v>
      </c>
      <c r="E30" s="32">
        <v>837</v>
      </c>
      <c r="F30" s="35">
        <v>0</v>
      </c>
      <c r="G30" s="9">
        <f t="shared" si="6"/>
        <v>837</v>
      </c>
      <c r="H30" s="9">
        <f t="shared" si="7"/>
        <v>920.7</v>
      </c>
      <c r="I30" s="57">
        <v>12375</v>
      </c>
      <c r="J30" s="58">
        <f t="shared" si="8"/>
        <v>10357875</v>
      </c>
      <c r="K30" s="59">
        <f t="shared" si="9"/>
        <v>11186505</v>
      </c>
      <c r="L30" s="60">
        <f t="shared" si="10"/>
        <v>23500</v>
      </c>
      <c r="M30" s="59">
        <f t="shared" si="11"/>
        <v>2393820</v>
      </c>
      <c r="N30" s="66" t="s">
        <v>47</v>
      </c>
    </row>
    <row r="31" spans="1:14" ht="16.5" x14ac:dyDescent="0.3">
      <c r="A31" s="34">
        <v>30</v>
      </c>
      <c r="B31" s="35">
        <v>904</v>
      </c>
      <c r="C31" s="35">
        <v>9</v>
      </c>
      <c r="D31" s="32" t="s">
        <v>12</v>
      </c>
      <c r="E31" s="32">
        <v>634</v>
      </c>
      <c r="F31" s="35">
        <v>0</v>
      </c>
      <c r="G31" s="9">
        <f t="shared" si="6"/>
        <v>634</v>
      </c>
      <c r="H31" s="9">
        <f t="shared" si="7"/>
        <v>697.40000000000009</v>
      </c>
      <c r="I31" s="57">
        <v>12375</v>
      </c>
      <c r="J31" s="58">
        <f t="shared" si="8"/>
        <v>7845750</v>
      </c>
      <c r="K31" s="59">
        <f t="shared" si="9"/>
        <v>8473410</v>
      </c>
      <c r="L31" s="60">
        <f t="shared" si="10"/>
        <v>17500</v>
      </c>
      <c r="M31" s="59">
        <f t="shared" si="11"/>
        <v>1813240.0000000002</v>
      </c>
      <c r="N31" s="66" t="s">
        <v>47</v>
      </c>
    </row>
    <row r="32" spans="1:14" ht="16.5" x14ac:dyDescent="0.3">
      <c r="A32" s="34">
        <v>31</v>
      </c>
      <c r="B32" s="35">
        <v>905</v>
      </c>
      <c r="C32" s="35">
        <v>9</v>
      </c>
      <c r="D32" s="32" t="s">
        <v>23</v>
      </c>
      <c r="E32" s="32">
        <v>804</v>
      </c>
      <c r="F32" s="35">
        <v>0</v>
      </c>
      <c r="G32" s="9">
        <f t="shared" si="6"/>
        <v>804</v>
      </c>
      <c r="H32" s="9">
        <f t="shared" si="7"/>
        <v>884.40000000000009</v>
      </c>
      <c r="I32" s="57">
        <v>12375</v>
      </c>
      <c r="J32" s="58">
        <f t="shared" si="8"/>
        <v>9949500</v>
      </c>
      <c r="K32" s="59">
        <f t="shared" si="9"/>
        <v>10745460</v>
      </c>
      <c r="L32" s="60">
        <f t="shared" si="10"/>
        <v>22500</v>
      </c>
      <c r="M32" s="59">
        <f t="shared" si="11"/>
        <v>2299440.0000000005</v>
      </c>
      <c r="N32" s="66" t="s">
        <v>47</v>
      </c>
    </row>
    <row r="33" spans="1:17" ht="16.5" x14ac:dyDescent="0.3">
      <c r="A33" s="34">
        <v>32</v>
      </c>
      <c r="B33" s="35">
        <v>906</v>
      </c>
      <c r="C33" s="35">
        <v>9</v>
      </c>
      <c r="D33" s="32" t="s">
        <v>13</v>
      </c>
      <c r="E33" s="32">
        <v>397</v>
      </c>
      <c r="F33" s="35">
        <v>0</v>
      </c>
      <c r="G33" s="9">
        <f t="shared" si="6"/>
        <v>397</v>
      </c>
      <c r="H33" s="9">
        <f t="shared" si="7"/>
        <v>436.70000000000005</v>
      </c>
      <c r="I33" s="57">
        <v>12375</v>
      </c>
      <c r="J33" s="58">
        <f t="shared" si="8"/>
        <v>4912875</v>
      </c>
      <c r="K33" s="59">
        <f t="shared" si="9"/>
        <v>5305905</v>
      </c>
      <c r="L33" s="60">
        <f t="shared" si="10"/>
        <v>11000</v>
      </c>
      <c r="M33" s="59">
        <f t="shared" si="11"/>
        <v>1135420.0000000002</v>
      </c>
      <c r="N33" s="66" t="s">
        <v>47</v>
      </c>
    </row>
    <row r="34" spans="1:17" ht="16.5" x14ac:dyDescent="0.3">
      <c r="A34" s="34">
        <v>33</v>
      </c>
      <c r="B34" s="35">
        <v>907</v>
      </c>
      <c r="C34" s="35">
        <v>9</v>
      </c>
      <c r="D34" s="32" t="s">
        <v>12</v>
      </c>
      <c r="E34" s="32">
        <v>634</v>
      </c>
      <c r="F34" s="35">
        <v>0</v>
      </c>
      <c r="G34" s="9">
        <f t="shared" si="6"/>
        <v>634</v>
      </c>
      <c r="H34" s="9">
        <f t="shared" si="7"/>
        <v>697.40000000000009</v>
      </c>
      <c r="I34" s="57">
        <v>12375</v>
      </c>
      <c r="J34" s="58">
        <f t="shared" si="8"/>
        <v>7845750</v>
      </c>
      <c r="K34" s="59">
        <f t="shared" si="9"/>
        <v>8473410</v>
      </c>
      <c r="L34" s="60">
        <f t="shared" si="10"/>
        <v>17500</v>
      </c>
      <c r="M34" s="59">
        <f t="shared" si="11"/>
        <v>1813240.0000000002</v>
      </c>
      <c r="N34" s="66" t="s">
        <v>47</v>
      </c>
    </row>
    <row r="35" spans="1:17" ht="16.5" x14ac:dyDescent="0.3">
      <c r="A35" s="34">
        <v>34</v>
      </c>
      <c r="B35" s="35">
        <v>908</v>
      </c>
      <c r="C35" s="35">
        <v>9</v>
      </c>
      <c r="D35" s="32" t="s">
        <v>12</v>
      </c>
      <c r="E35" s="32">
        <v>634</v>
      </c>
      <c r="F35" s="35">
        <v>0</v>
      </c>
      <c r="G35" s="9">
        <f t="shared" si="6"/>
        <v>634</v>
      </c>
      <c r="H35" s="9">
        <f t="shared" si="7"/>
        <v>697.40000000000009</v>
      </c>
      <c r="I35" s="57">
        <v>12375</v>
      </c>
      <c r="J35" s="58">
        <f t="shared" si="8"/>
        <v>7845750</v>
      </c>
      <c r="K35" s="59">
        <f t="shared" si="9"/>
        <v>8473410</v>
      </c>
      <c r="L35" s="60">
        <f t="shared" si="10"/>
        <v>17500</v>
      </c>
      <c r="M35" s="59">
        <f t="shared" si="11"/>
        <v>1813240.0000000002</v>
      </c>
      <c r="N35" s="66" t="s">
        <v>47</v>
      </c>
    </row>
    <row r="36" spans="1:17" ht="16.5" x14ac:dyDescent="0.3">
      <c r="A36" s="34">
        <v>35</v>
      </c>
      <c r="B36" s="35">
        <v>909</v>
      </c>
      <c r="C36" s="35">
        <v>9</v>
      </c>
      <c r="D36" s="32" t="s">
        <v>13</v>
      </c>
      <c r="E36" s="32">
        <v>397</v>
      </c>
      <c r="F36" s="35">
        <v>0</v>
      </c>
      <c r="G36" s="9">
        <f t="shared" si="6"/>
        <v>397</v>
      </c>
      <c r="H36" s="9">
        <f t="shared" si="7"/>
        <v>436.70000000000005</v>
      </c>
      <c r="I36" s="57">
        <v>12375</v>
      </c>
      <c r="J36" s="58">
        <f t="shared" si="8"/>
        <v>4912875</v>
      </c>
      <c r="K36" s="59">
        <f t="shared" si="9"/>
        <v>5305905</v>
      </c>
      <c r="L36" s="60">
        <f t="shared" si="10"/>
        <v>11000</v>
      </c>
      <c r="M36" s="59">
        <f t="shared" si="11"/>
        <v>1135420.0000000002</v>
      </c>
      <c r="N36" s="66" t="s">
        <v>47</v>
      </c>
    </row>
    <row r="37" spans="1:17" ht="16.5" x14ac:dyDescent="0.3">
      <c r="A37" s="34">
        <v>36</v>
      </c>
      <c r="B37" s="35">
        <v>910</v>
      </c>
      <c r="C37" s="35">
        <v>9</v>
      </c>
      <c r="D37" s="32" t="s">
        <v>23</v>
      </c>
      <c r="E37" s="32">
        <v>831</v>
      </c>
      <c r="F37" s="35">
        <v>0</v>
      </c>
      <c r="G37" s="9">
        <f t="shared" si="6"/>
        <v>831</v>
      </c>
      <c r="H37" s="9">
        <f t="shared" si="7"/>
        <v>914.1</v>
      </c>
      <c r="I37" s="57">
        <v>12375</v>
      </c>
      <c r="J37" s="58">
        <f t="shared" si="8"/>
        <v>10283625</v>
      </c>
      <c r="K37" s="59">
        <f t="shared" si="9"/>
        <v>11106315</v>
      </c>
      <c r="L37" s="60">
        <f t="shared" si="10"/>
        <v>23000</v>
      </c>
      <c r="M37" s="59">
        <f t="shared" si="11"/>
        <v>2376660</v>
      </c>
      <c r="N37" s="66" t="s">
        <v>47</v>
      </c>
    </row>
    <row r="38" spans="1:17" ht="16.5" x14ac:dyDescent="0.3">
      <c r="A38" s="34">
        <v>37</v>
      </c>
      <c r="B38" s="35">
        <v>911</v>
      </c>
      <c r="C38" s="35">
        <v>9</v>
      </c>
      <c r="D38" s="32" t="s">
        <v>13</v>
      </c>
      <c r="E38" s="32">
        <v>392</v>
      </c>
      <c r="F38" s="35">
        <v>0</v>
      </c>
      <c r="G38" s="9">
        <f t="shared" si="6"/>
        <v>392</v>
      </c>
      <c r="H38" s="9">
        <f t="shared" si="7"/>
        <v>431.20000000000005</v>
      </c>
      <c r="I38" s="57">
        <v>12375</v>
      </c>
      <c r="J38" s="58">
        <f t="shared" si="8"/>
        <v>4851000</v>
      </c>
      <c r="K38" s="59">
        <f t="shared" si="9"/>
        <v>5239080</v>
      </c>
      <c r="L38" s="60">
        <f t="shared" si="10"/>
        <v>11000</v>
      </c>
      <c r="M38" s="59">
        <f t="shared" si="11"/>
        <v>1121120.0000000002</v>
      </c>
      <c r="N38" s="66" t="s">
        <v>47</v>
      </c>
    </row>
    <row r="39" spans="1:17" ht="16.5" x14ac:dyDescent="0.3">
      <c r="A39" s="34">
        <v>38</v>
      </c>
      <c r="B39" s="35">
        <v>1001</v>
      </c>
      <c r="C39" s="35">
        <v>10</v>
      </c>
      <c r="D39" s="33" t="s">
        <v>13</v>
      </c>
      <c r="E39" s="32">
        <v>411</v>
      </c>
      <c r="F39" s="35">
        <v>0</v>
      </c>
      <c r="G39" s="9">
        <f t="shared" si="6"/>
        <v>411</v>
      </c>
      <c r="H39" s="9">
        <f t="shared" si="7"/>
        <v>452.1</v>
      </c>
      <c r="I39" s="57">
        <v>12400</v>
      </c>
      <c r="J39" s="58">
        <f t="shared" si="8"/>
        <v>5096400</v>
      </c>
      <c r="K39" s="59">
        <f t="shared" si="9"/>
        <v>5504112</v>
      </c>
      <c r="L39" s="60">
        <f t="shared" si="10"/>
        <v>11500</v>
      </c>
      <c r="M39" s="59">
        <f t="shared" si="11"/>
        <v>1175460</v>
      </c>
      <c r="N39" s="66" t="s">
        <v>47</v>
      </c>
    </row>
    <row r="40" spans="1:17" ht="16.5" x14ac:dyDescent="0.3">
      <c r="A40" s="34">
        <v>39</v>
      </c>
      <c r="B40" s="35">
        <v>1002</v>
      </c>
      <c r="C40" s="35">
        <v>10</v>
      </c>
      <c r="D40" s="32" t="s">
        <v>12</v>
      </c>
      <c r="E40" s="32">
        <v>579</v>
      </c>
      <c r="F40" s="35">
        <v>0</v>
      </c>
      <c r="G40" s="9">
        <f t="shared" si="6"/>
        <v>579</v>
      </c>
      <c r="H40" s="9">
        <f t="shared" si="7"/>
        <v>636.90000000000009</v>
      </c>
      <c r="I40" s="57">
        <v>12400</v>
      </c>
      <c r="J40" s="58">
        <f t="shared" si="8"/>
        <v>7179600</v>
      </c>
      <c r="K40" s="59">
        <f t="shared" si="9"/>
        <v>7753968</v>
      </c>
      <c r="L40" s="60">
        <f t="shared" si="10"/>
        <v>16000</v>
      </c>
      <c r="M40" s="59">
        <f t="shared" si="11"/>
        <v>1655940.0000000002</v>
      </c>
      <c r="N40" s="66" t="s">
        <v>47</v>
      </c>
    </row>
    <row r="41" spans="1:17" ht="16.5" x14ac:dyDescent="0.3">
      <c r="A41" s="34">
        <v>40</v>
      </c>
      <c r="B41" s="35">
        <v>1103</v>
      </c>
      <c r="C41" s="35">
        <v>11</v>
      </c>
      <c r="D41" s="32" t="s">
        <v>23</v>
      </c>
      <c r="E41" s="32">
        <v>837</v>
      </c>
      <c r="F41" s="35">
        <v>0</v>
      </c>
      <c r="G41" s="9">
        <f t="shared" si="6"/>
        <v>837</v>
      </c>
      <c r="H41" s="9">
        <f t="shared" si="7"/>
        <v>920.7</v>
      </c>
      <c r="I41" s="57">
        <v>12425</v>
      </c>
      <c r="J41" s="58">
        <f t="shared" si="8"/>
        <v>10399725</v>
      </c>
      <c r="K41" s="59">
        <f t="shared" si="9"/>
        <v>11231703</v>
      </c>
      <c r="L41" s="60">
        <f t="shared" si="10"/>
        <v>23500</v>
      </c>
      <c r="M41" s="59">
        <f t="shared" si="11"/>
        <v>2393820</v>
      </c>
      <c r="N41" s="66" t="s">
        <v>47</v>
      </c>
      <c r="O41">
        <v>58.8</v>
      </c>
      <c r="P41">
        <f>O41*10.764</f>
        <v>632.92319999999995</v>
      </c>
      <c r="Q41" t="e">
        <f>#REF!/P41</f>
        <v>#REF!</v>
      </c>
    </row>
    <row r="42" spans="1:17" ht="16.5" x14ac:dyDescent="0.3">
      <c r="A42" s="34">
        <v>41</v>
      </c>
      <c r="B42" s="35">
        <v>1104</v>
      </c>
      <c r="C42" s="35">
        <v>11</v>
      </c>
      <c r="D42" s="32" t="s">
        <v>12</v>
      </c>
      <c r="E42" s="32">
        <v>634</v>
      </c>
      <c r="F42" s="35">
        <v>0</v>
      </c>
      <c r="G42" s="9">
        <f t="shared" si="6"/>
        <v>634</v>
      </c>
      <c r="H42" s="9">
        <f t="shared" si="7"/>
        <v>697.40000000000009</v>
      </c>
      <c r="I42" s="57">
        <v>12425</v>
      </c>
      <c r="J42" s="58">
        <f t="shared" si="8"/>
        <v>7877450</v>
      </c>
      <c r="K42" s="59">
        <f t="shared" si="9"/>
        <v>8507646</v>
      </c>
      <c r="L42" s="60">
        <f t="shared" si="10"/>
        <v>17500</v>
      </c>
      <c r="M42" s="59">
        <f t="shared" si="11"/>
        <v>1813240.0000000002</v>
      </c>
      <c r="N42" s="66" t="s">
        <v>47</v>
      </c>
    </row>
    <row r="43" spans="1:17" ht="16.5" x14ac:dyDescent="0.3">
      <c r="A43" s="34">
        <v>42</v>
      </c>
      <c r="B43" s="35">
        <v>1105</v>
      </c>
      <c r="C43" s="35">
        <v>11</v>
      </c>
      <c r="D43" s="32" t="s">
        <v>23</v>
      </c>
      <c r="E43" s="32">
        <v>804</v>
      </c>
      <c r="F43" s="35">
        <v>0</v>
      </c>
      <c r="G43" s="9">
        <f t="shared" si="6"/>
        <v>804</v>
      </c>
      <c r="H43" s="9">
        <f t="shared" si="7"/>
        <v>884.40000000000009</v>
      </c>
      <c r="I43" s="57">
        <v>12425</v>
      </c>
      <c r="J43" s="58">
        <f t="shared" si="8"/>
        <v>9989700</v>
      </c>
      <c r="K43" s="59">
        <f t="shared" si="9"/>
        <v>10788876</v>
      </c>
      <c r="L43" s="60">
        <f t="shared" si="10"/>
        <v>22500</v>
      </c>
      <c r="M43" s="59">
        <f t="shared" si="11"/>
        <v>2299440.0000000005</v>
      </c>
      <c r="N43" s="66" t="s">
        <v>47</v>
      </c>
    </row>
    <row r="44" spans="1:17" ht="16.5" x14ac:dyDescent="0.3">
      <c r="A44" s="34">
        <v>43</v>
      </c>
      <c r="B44" s="35">
        <v>1106</v>
      </c>
      <c r="C44" s="35">
        <v>11</v>
      </c>
      <c r="D44" s="32" t="s">
        <v>13</v>
      </c>
      <c r="E44" s="32">
        <v>397</v>
      </c>
      <c r="F44" s="35">
        <v>0</v>
      </c>
      <c r="G44" s="9">
        <f t="shared" si="6"/>
        <v>397</v>
      </c>
      <c r="H44" s="9">
        <f t="shared" si="7"/>
        <v>436.70000000000005</v>
      </c>
      <c r="I44" s="57">
        <v>12425</v>
      </c>
      <c r="J44" s="58">
        <f t="shared" si="8"/>
        <v>4932725</v>
      </c>
      <c r="K44" s="59">
        <f t="shared" si="9"/>
        <v>5327343</v>
      </c>
      <c r="L44" s="60">
        <f t="shared" si="10"/>
        <v>11000</v>
      </c>
      <c r="M44" s="59">
        <f t="shared" si="11"/>
        <v>1135420.0000000002</v>
      </c>
      <c r="N44" s="66" t="s">
        <v>47</v>
      </c>
    </row>
    <row r="45" spans="1:17" ht="16.5" x14ac:dyDescent="0.3">
      <c r="A45" s="34">
        <v>44</v>
      </c>
      <c r="B45" s="35">
        <v>1108</v>
      </c>
      <c r="C45" s="35">
        <v>11</v>
      </c>
      <c r="D45" s="32" t="s">
        <v>12</v>
      </c>
      <c r="E45" s="32">
        <v>634</v>
      </c>
      <c r="F45" s="35">
        <v>0</v>
      </c>
      <c r="G45" s="9">
        <f t="shared" si="6"/>
        <v>634</v>
      </c>
      <c r="H45" s="9">
        <f t="shared" si="7"/>
        <v>697.40000000000009</v>
      </c>
      <c r="I45" s="57">
        <v>12425</v>
      </c>
      <c r="J45" s="58">
        <f t="shared" si="8"/>
        <v>7877450</v>
      </c>
      <c r="K45" s="59">
        <f t="shared" si="9"/>
        <v>8507646</v>
      </c>
      <c r="L45" s="60">
        <f t="shared" si="10"/>
        <v>17500</v>
      </c>
      <c r="M45" s="59">
        <f t="shared" si="11"/>
        <v>1813240.0000000002</v>
      </c>
      <c r="N45" s="66" t="s">
        <v>47</v>
      </c>
    </row>
    <row r="46" spans="1:17" ht="16.5" x14ac:dyDescent="0.3">
      <c r="A46" s="34">
        <v>45</v>
      </c>
      <c r="B46" s="35">
        <v>1109</v>
      </c>
      <c r="C46" s="35">
        <v>11</v>
      </c>
      <c r="D46" s="32" t="s">
        <v>13</v>
      </c>
      <c r="E46" s="32">
        <v>397</v>
      </c>
      <c r="F46" s="35">
        <v>0</v>
      </c>
      <c r="G46" s="9">
        <f t="shared" si="6"/>
        <v>397</v>
      </c>
      <c r="H46" s="9">
        <f t="shared" si="7"/>
        <v>436.70000000000005</v>
      </c>
      <c r="I46" s="57">
        <v>12425</v>
      </c>
      <c r="J46" s="58">
        <f t="shared" si="8"/>
        <v>4932725</v>
      </c>
      <c r="K46" s="59">
        <f t="shared" si="9"/>
        <v>5327343</v>
      </c>
      <c r="L46" s="60">
        <f t="shared" si="10"/>
        <v>11000</v>
      </c>
      <c r="M46" s="59">
        <f t="shared" si="11"/>
        <v>1135420.0000000002</v>
      </c>
      <c r="N46" s="66" t="s">
        <v>47</v>
      </c>
    </row>
    <row r="47" spans="1:17" ht="16.5" x14ac:dyDescent="0.3">
      <c r="A47" s="34">
        <v>46</v>
      </c>
      <c r="B47" s="35">
        <v>1110</v>
      </c>
      <c r="C47" s="35">
        <v>11</v>
      </c>
      <c r="D47" s="32" t="s">
        <v>23</v>
      </c>
      <c r="E47" s="32">
        <v>831</v>
      </c>
      <c r="F47" s="35">
        <v>0</v>
      </c>
      <c r="G47" s="9">
        <f t="shared" si="6"/>
        <v>831</v>
      </c>
      <c r="H47" s="9">
        <f t="shared" si="7"/>
        <v>914.1</v>
      </c>
      <c r="I47" s="57">
        <v>12425</v>
      </c>
      <c r="J47" s="58">
        <f t="shared" si="8"/>
        <v>10325175</v>
      </c>
      <c r="K47" s="59">
        <f t="shared" si="9"/>
        <v>11151189</v>
      </c>
      <c r="L47" s="60">
        <f t="shared" si="10"/>
        <v>23000</v>
      </c>
      <c r="M47" s="59">
        <f t="shared" si="11"/>
        <v>2376660</v>
      </c>
      <c r="N47" s="66" t="s">
        <v>47</v>
      </c>
    </row>
    <row r="48" spans="1:17" ht="16.5" x14ac:dyDescent="0.3">
      <c r="A48" s="34">
        <v>47</v>
      </c>
      <c r="B48" s="35">
        <v>1111</v>
      </c>
      <c r="C48" s="35">
        <v>11</v>
      </c>
      <c r="D48" s="32" t="s">
        <v>13</v>
      </c>
      <c r="E48" s="32">
        <v>392</v>
      </c>
      <c r="F48" s="35">
        <v>0</v>
      </c>
      <c r="G48" s="9">
        <f t="shared" si="6"/>
        <v>392</v>
      </c>
      <c r="H48" s="9">
        <f t="shared" si="7"/>
        <v>431.20000000000005</v>
      </c>
      <c r="I48" s="57">
        <v>12425</v>
      </c>
      <c r="J48" s="58">
        <f t="shared" si="8"/>
        <v>4870600</v>
      </c>
      <c r="K48" s="59">
        <f t="shared" si="9"/>
        <v>5260248</v>
      </c>
      <c r="L48" s="60">
        <f t="shared" si="10"/>
        <v>11000</v>
      </c>
      <c r="M48" s="59">
        <f t="shared" si="11"/>
        <v>1121120.0000000002</v>
      </c>
      <c r="N48" s="66" t="s">
        <v>47</v>
      </c>
    </row>
    <row r="49" spans="1:14" ht="16.5" x14ac:dyDescent="0.3">
      <c r="A49" s="34">
        <v>48</v>
      </c>
      <c r="B49" s="35">
        <v>1202</v>
      </c>
      <c r="C49" s="35">
        <v>12</v>
      </c>
      <c r="D49" s="32" t="s">
        <v>12</v>
      </c>
      <c r="E49" s="32">
        <v>579</v>
      </c>
      <c r="F49" s="35">
        <v>0</v>
      </c>
      <c r="G49" s="9">
        <f t="shared" si="6"/>
        <v>579</v>
      </c>
      <c r="H49" s="9">
        <f t="shared" si="7"/>
        <v>636.90000000000009</v>
      </c>
      <c r="I49" s="57">
        <v>12450</v>
      </c>
      <c r="J49" s="58">
        <f t="shared" si="8"/>
        <v>7208550</v>
      </c>
      <c r="K49" s="59">
        <f t="shared" si="9"/>
        <v>7785234</v>
      </c>
      <c r="L49" s="60">
        <f t="shared" si="10"/>
        <v>16000</v>
      </c>
      <c r="M49" s="59">
        <f t="shared" si="11"/>
        <v>1655940.0000000002</v>
      </c>
      <c r="N49" s="66" t="s">
        <v>47</v>
      </c>
    </row>
    <row r="50" spans="1:14" ht="16.5" x14ac:dyDescent="0.3">
      <c r="A50" s="34">
        <v>49</v>
      </c>
      <c r="B50" s="35">
        <v>1203</v>
      </c>
      <c r="C50" s="35">
        <v>12</v>
      </c>
      <c r="D50" s="32" t="s">
        <v>23</v>
      </c>
      <c r="E50" s="32">
        <v>837</v>
      </c>
      <c r="F50" s="35">
        <v>0</v>
      </c>
      <c r="G50" s="9">
        <f t="shared" si="6"/>
        <v>837</v>
      </c>
      <c r="H50" s="9">
        <f t="shared" si="7"/>
        <v>920.7</v>
      </c>
      <c r="I50" s="57">
        <v>12450</v>
      </c>
      <c r="J50" s="58">
        <f t="shared" si="8"/>
        <v>10420650</v>
      </c>
      <c r="K50" s="59">
        <f t="shared" si="9"/>
        <v>11254302</v>
      </c>
      <c r="L50" s="60">
        <f t="shared" si="10"/>
        <v>23500</v>
      </c>
      <c r="M50" s="59">
        <f t="shared" si="11"/>
        <v>2393820</v>
      </c>
      <c r="N50" s="66" t="s">
        <v>47</v>
      </c>
    </row>
    <row r="51" spans="1:14" ht="16.5" x14ac:dyDescent="0.3">
      <c r="A51" s="34">
        <v>50</v>
      </c>
      <c r="B51" s="35">
        <v>1204</v>
      </c>
      <c r="C51" s="35">
        <v>12</v>
      </c>
      <c r="D51" s="32" t="s">
        <v>12</v>
      </c>
      <c r="E51" s="32">
        <v>634</v>
      </c>
      <c r="F51" s="35">
        <v>0</v>
      </c>
      <c r="G51" s="9">
        <f t="shared" si="6"/>
        <v>634</v>
      </c>
      <c r="H51" s="9">
        <f t="shared" si="7"/>
        <v>697.40000000000009</v>
      </c>
      <c r="I51" s="57">
        <v>12450</v>
      </c>
      <c r="J51" s="58">
        <f t="shared" si="8"/>
        <v>7893300</v>
      </c>
      <c r="K51" s="59">
        <f t="shared" si="9"/>
        <v>8524764</v>
      </c>
      <c r="L51" s="60">
        <f t="shared" si="10"/>
        <v>18000</v>
      </c>
      <c r="M51" s="59">
        <f t="shared" si="11"/>
        <v>1813240.0000000002</v>
      </c>
      <c r="N51" s="66" t="s">
        <v>47</v>
      </c>
    </row>
    <row r="52" spans="1:14" ht="16.5" x14ac:dyDescent="0.3">
      <c r="A52" s="34">
        <v>51</v>
      </c>
      <c r="B52" s="35">
        <v>1205</v>
      </c>
      <c r="C52" s="35">
        <v>12</v>
      </c>
      <c r="D52" s="32" t="s">
        <v>23</v>
      </c>
      <c r="E52" s="32">
        <v>804</v>
      </c>
      <c r="F52" s="35">
        <v>0</v>
      </c>
      <c r="G52" s="9">
        <f t="shared" si="6"/>
        <v>804</v>
      </c>
      <c r="H52" s="9">
        <f t="shared" si="7"/>
        <v>884.40000000000009</v>
      </c>
      <c r="I52" s="57">
        <v>12450</v>
      </c>
      <c r="J52" s="58">
        <f t="shared" si="8"/>
        <v>10009800</v>
      </c>
      <c r="K52" s="59">
        <f t="shared" si="9"/>
        <v>10810584</v>
      </c>
      <c r="L52" s="60">
        <f t="shared" si="10"/>
        <v>22500</v>
      </c>
      <c r="M52" s="59">
        <f t="shared" si="11"/>
        <v>2299440.0000000005</v>
      </c>
      <c r="N52" s="66" t="s">
        <v>47</v>
      </c>
    </row>
    <row r="53" spans="1:14" ht="16.5" x14ac:dyDescent="0.3">
      <c r="A53" s="34">
        <v>52</v>
      </c>
      <c r="B53" s="35">
        <v>1209</v>
      </c>
      <c r="C53" s="35">
        <v>12</v>
      </c>
      <c r="D53" s="32" t="s">
        <v>13</v>
      </c>
      <c r="E53" s="32">
        <v>397</v>
      </c>
      <c r="F53" s="35">
        <v>0</v>
      </c>
      <c r="G53" s="9">
        <f t="shared" si="6"/>
        <v>397</v>
      </c>
      <c r="H53" s="9">
        <f t="shared" si="7"/>
        <v>436.70000000000005</v>
      </c>
      <c r="I53" s="57">
        <v>12450</v>
      </c>
      <c r="J53" s="58">
        <f t="shared" si="8"/>
        <v>4942650</v>
      </c>
      <c r="K53" s="59">
        <f t="shared" si="9"/>
        <v>5338062</v>
      </c>
      <c r="L53" s="60">
        <f t="shared" si="10"/>
        <v>11000</v>
      </c>
      <c r="M53" s="59">
        <f t="shared" si="11"/>
        <v>1135420.0000000002</v>
      </c>
      <c r="N53" s="66" t="s">
        <v>47</v>
      </c>
    </row>
    <row r="54" spans="1:14" ht="16.5" x14ac:dyDescent="0.3">
      <c r="A54" s="34">
        <v>53</v>
      </c>
      <c r="B54" s="35">
        <v>1210</v>
      </c>
      <c r="C54" s="35">
        <v>12</v>
      </c>
      <c r="D54" s="32" t="s">
        <v>23</v>
      </c>
      <c r="E54" s="32">
        <v>831</v>
      </c>
      <c r="F54" s="35">
        <v>0</v>
      </c>
      <c r="G54" s="9">
        <f t="shared" si="6"/>
        <v>831</v>
      </c>
      <c r="H54" s="9">
        <f t="shared" si="7"/>
        <v>914.1</v>
      </c>
      <c r="I54" s="57">
        <v>12450</v>
      </c>
      <c r="J54" s="58">
        <f t="shared" si="8"/>
        <v>10345950</v>
      </c>
      <c r="K54" s="59">
        <f t="shared" si="9"/>
        <v>11173626</v>
      </c>
      <c r="L54" s="60">
        <f t="shared" si="10"/>
        <v>23500</v>
      </c>
      <c r="M54" s="59">
        <f t="shared" si="11"/>
        <v>2376660</v>
      </c>
      <c r="N54" s="66" t="s">
        <v>47</v>
      </c>
    </row>
    <row r="55" spans="1:14" ht="16.5" x14ac:dyDescent="0.3">
      <c r="A55" s="34">
        <v>54</v>
      </c>
      <c r="B55" s="35">
        <v>1211</v>
      </c>
      <c r="C55" s="35">
        <v>12</v>
      </c>
      <c r="D55" s="32" t="s">
        <v>13</v>
      </c>
      <c r="E55" s="32">
        <v>392</v>
      </c>
      <c r="F55" s="35">
        <v>0</v>
      </c>
      <c r="G55" s="9">
        <f t="shared" si="6"/>
        <v>392</v>
      </c>
      <c r="H55" s="9">
        <f t="shared" si="7"/>
        <v>431.20000000000005</v>
      </c>
      <c r="I55" s="57">
        <v>12450</v>
      </c>
      <c r="J55" s="58">
        <f t="shared" si="8"/>
        <v>4880400</v>
      </c>
      <c r="K55" s="59">
        <f t="shared" si="9"/>
        <v>5270832</v>
      </c>
      <c r="L55" s="60">
        <f t="shared" si="10"/>
        <v>11000</v>
      </c>
      <c r="M55" s="59">
        <f t="shared" si="11"/>
        <v>1121120.0000000002</v>
      </c>
      <c r="N55" s="66" t="s">
        <v>47</v>
      </c>
    </row>
    <row r="56" spans="1:14" x14ac:dyDescent="0.25">
      <c r="A56" s="52" t="s">
        <v>3</v>
      </c>
      <c r="B56" s="52"/>
      <c r="C56" s="52"/>
      <c r="D56" s="52"/>
      <c r="E56" s="10">
        <f>SUM(E2:E55)</f>
        <v>32531</v>
      </c>
      <c r="F56" s="10">
        <f>SUM(F2:F55)</f>
        <v>353</v>
      </c>
      <c r="G56" s="10">
        <f>SUM(G2:G55)</f>
        <v>32884</v>
      </c>
      <c r="H56" s="10">
        <f>SUM(H2:H55)</f>
        <v>36172.400000000016</v>
      </c>
      <c r="I56" s="67"/>
      <c r="J56" s="68">
        <f>SUM(J2:J55)</f>
        <v>405925500</v>
      </c>
      <c r="K56" s="69">
        <f>SUM(K2:K55)</f>
        <v>438399540</v>
      </c>
      <c r="L56" s="70"/>
      <c r="M56" s="69">
        <f t="shared" ref="M56" si="12">H56*2400</f>
        <v>86813760.000000045</v>
      </c>
    </row>
    <row r="57" spans="1:14" x14ac:dyDescent="0.25">
      <c r="A57" s="41"/>
      <c r="B57" s="42"/>
      <c r="C57" s="42"/>
      <c r="D57" s="25"/>
      <c r="E57" s="25"/>
      <c r="F57" s="25"/>
      <c r="G57" s="25"/>
      <c r="H57" s="25"/>
      <c r="I57" s="71"/>
      <c r="J57" s="72"/>
      <c r="K57" s="73"/>
      <c r="L57" s="74"/>
      <c r="M57" s="73"/>
    </row>
    <row r="58" spans="1:14" x14ac:dyDescent="0.25">
      <c r="A58" s="41"/>
      <c r="B58" s="42"/>
      <c r="C58" s="42"/>
      <c r="D58" s="25"/>
      <c r="E58" s="25"/>
      <c r="F58" s="25"/>
      <c r="G58" s="25"/>
      <c r="H58" s="25"/>
      <c r="I58" s="71"/>
      <c r="J58" s="72"/>
      <c r="K58" s="73"/>
      <c r="L58" s="74"/>
      <c r="M58" s="73"/>
    </row>
    <row r="59" spans="1:14" x14ac:dyDescent="0.25">
      <c r="A59" s="41"/>
      <c r="B59" s="42"/>
      <c r="C59" s="42"/>
      <c r="D59" s="25"/>
      <c r="E59" s="25"/>
      <c r="F59" s="25"/>
      <c r="G59" s="25"/>
      <c r="H59" s="25"/>
      <c r="I59" s="71"/>
      <c r="J59" s="72"/>
      <c r="K59" s="73"/>
      <c r="L59" s="74"/>
      <c r="M59" s="73"/>
    </row>
    <row r="60" spans="1:14" x14ac:dyDescent="0.25">
      <c r="A60" s="41"/>
      <c r="B60" s="42"/>
      <c r="C60" s="42"/>
      <c r="D60" s="25"/>
      <c r="E60" s="25"/>
      <c r="F60" s="25"/>
      <c r="G60" s="25"/>
      <c r="H60" s="25"/>
      <c r="I60" s="71"/>
      <c r="J60" s="72"/>
      <c r="K60" s="73"/>
      <c r="L60" s="74"/>
      <c r="M60" s="73"/>
    </row>
    <row r="61" spans="1:14" x14ac:dyDescent="0.25">
      <c r="A61" s="41"/>
      <c r="B61" s="42"/>
      <c r="C61" s="42"/>
      <c r="D61" s="25"/>
      <c r="E61" s="25"/>
      <c r="F61" s="25"/>
      <c r="G61" s="25"/>
      <c r="H61" s="25"/>
      <c r="I61" s="71"/>
      <c r="J61" s="72"/>
      <c r="K61" s="73"/>
      <c r="L61" s="74"/>
      <c r="M61" s="73"/>
    </row>
    <row r="62" spans="1:14" x14ac:dyDescent="0.25">
      <c r="A62" s="41"/>
      <c r="B62" s="42"/>
      <c r="C62" s="42"/>
      <c r="D62" s="25"/>
      <c r="E62" s="25"/>
      <c r="F62" s="25"/>
      <c r="G62" s="25"/>
      <c r="H62" s="25"/>
      <c r="I62" s="71"/>
      <c r="J62" s="72"/>
      <c r="K62" s="73"/>
      <c r="L62" s="74"/>
      <c r="M62" s="73"/>
    </row>
    <row r="63" spans="1:14" x14ac:dyDescent="0.25">
      <c r="A63" s="41"/>
      <c r="B63" s="42"/>
      <c r="C63" s="42"/>
      <c r="D63" s="25"/>
      <c r="E63" s="25"/>
      <c r="F63" s="25"/>
      <c r="G63" s="25"/>
      <c r="H63" s="25"/>
      <c r="I63" s="71"/>
      <c r="J63" s="72"/>
      <c r="K63" s="73"/>
      <c r="L63" s="74"/>
      <c r="M63" s="73"/>
    </row>
    <row r="64" spans="1:14" x14ac:dyDescent="0.25">
      <c r="A64" s="41"/>
      <c r="B64" s="42"/>
      <c r="C64" s="42"/>
      <c r="D64" s="25"/>
      <c r="E64" s="25"/>
      <c r="F64" s="25"/>
      <c r="G64" s="25"/>
      <c r="H64" s="25"/>
      <c r="I64" s="71"/>
      <c r="J64" s="72"/>
      <c r="K64" s="73"/>
      <c r="L64" s="74"/>
      <c r="M64" s="73"/>
    </row>
    <row r="65" spans="1:13" x14ac:dyDescent="0.25">
      <c r="A65" s="41"/>
      <c r="B65" s="42"/>
      <c r="C65" s="42"/>
      <c r="D65" s="25"/>
      <c r="E65" s="25"/>
      <c r="F65" s="25"/>
      <c r="G65" s="25"/>
      <c r="H65" s="25"/>
      <c r="I65" s="71"/>
      <c r="J65" s="72"/>
      <c r="K65" s="73"/>
      <c r="L65" s="74"/>
      <c r="M65" s="73"/>
    </row>
    <row r="66" spans="1:13" x14ac:dyDescent="0.25">
      <c r="A66" s="41"/>
      <c r="B66" s="42"/>
      <c r="C66" s="42"/>
      <c r="D66" s="25"/>
      <c r="E66" s="25"/>
      <c r="F66" s="25"/>
      <c r="G66" s="25"/>
      <c r="H66" s="25"/>
      <c r="I66" s="71"/>
      <c r="J66" s="72"/>
      <c r="K66" s="73"/>
      <c r="L66" s="74"/>
      <c r="M66" s="73"/>
    </row>
    <row r="67" spans="1:13" x14ac:dyDescent="0.25">
      <c r="A67" s="41"/>
      <c r="B67" s="42"/>
      <c r="C67" s="42"/>
      <c r="D67" s="25"/>
      <c r="E67" s="25"/>
      <c r="F67" s="25"/>
      <c r="G67" s="25"/>
      <c r="H67" s="25"/>
      <c r="I67" s="71"/>
      <c r="J67" s="72"/>
      <c r="K67" s="73"/>
      <c r="L67" s="74"/>
      <c r="M67" s="73"/>
    </row>
    <row r="68" spans="1:13" x14ac:dyDescent="0.25">
      <c r="A68" s="41"/>
      <c r="B68" s="42"/>
      <c r="C68" s="42"/>
      <c r="D68" s="25"/>
      <c r="E68" s="25"/>
      <c r="F68" s="25"/>
      <c r="G68" s="25"/>
      <c r="H68" s="25"/>
      <c r="I68" s="71"/>
      <c r="J68" s="72"/>
      <c r="K68" s="73"/>
      <c r="L68" s="74"/>
      <c r="M68" s="73"/>
    </row>
    <row r="69" spans="1:13" x14ac:dyDescent="0.25">
      <c r="A69" s="41"/>
      <c r="B69" s="42"/>
      <c r="C69" s="42"/>
      <c r="D69" s="25"/>
      <c r="E69" s="25"/>
      <c r="F69" s="25"/>
      <c r="G69" s="25"/>
      <c r="H69" s="25"/>
      <c r="I69" s="71"/>
      <c r="J69" s="72"/>
      <c r="K69" s="73"/>
      <c r="L69" s="74"/>
      <c r="M69" s="73"/>
    </row>
    <row r="70" spans="1:13" x14ac:dyDescent="0.25">
      <c r="A70" s="41"/>
      <c r="B70" s="42"/>
      <c r="C70" s="42"/>
      <c r="D70" s="25"/>
      <c r="E70" s="25"/>
      <c r="F70" s="25"/>
      <c r="G70" s="25"/>
      <c r="H70" s="25"/>
      <c r="I70" s="71"/>
      <c r="J70" s="72"/>
      <c r="K70" s="73"/>
      <c r="L70" s="74"/>
      <c r="M70" s="73"/>
    </row>
    <row r="71" spans="1:13" x14ac:dyDescent="0.25">
      <c r="A71" s="41"/>
      <c r="B71" s="42"/>
      <c r="C71" s="42"/>
      <c r="D71" s="25"/>
      <c r="E71" s="25"/>
      <c r="F71" s="25"/>
      <c r="G71" s="25"/>
      <c r="H71" s="25"/>
      <c r="I71" s="71"/>
      <c r="J71" s="72"/>
      <c r="K71" s="73"/>
      <c r="L71" s="74"/>
      <c r="M71" s="73"/>
    </row>
    <row r="72" spans="1:13" x14ac:dyDescent="0.25">
      <c r="A72" s="41"/>
      <c r="B72" s="42"/>
      <c r="C72" s="42"/>
      <c r="D72" s="25"/>
      <c r="E72" s="25"/>
      <c r="F72" s="25"/>
      <c r="G72" s="25"/>
      <c r="H72" s="25"/>
      <c r="I72" s="71"/>
      <c r="J72" s="72"/>
      <c r="K72" s="73"/>
      <c r="L72" s="74"/>
      <c r="M72" s="73"/>
    </row>
    <row r="73" spans="1:13" x14ac:dyDescent="0.25">
      <c r="A73" s="41"/>
      <c r="B73" s="42"/>
      <c r="C73" s="42"/>
      <c r="D73" s="25"/>
      <c r="E73" s="25"/>
      <c r="F73" s="25"/>
      <c r="G73" s="25"/>
      <c r="H73" s="25"/>
      <c r="I73" s="71"/>
      <c r="J73" s="72"/>
      <c r="K73" s="73"/>
      <c r="L73" s="74"/>
      <c r="M73" s="73"/>
    </row>
    <row r="74" spans="1:13" x14ac:dyDescent="0.25">
      <c r="A74" s="41"/>
      <c r="B74" s="42"/>
      <c r="C74" s="42"/>
      <c r="D74" s="25"/>
      <c r="E74" s="25"/>
      <c r="F74" s="25"/>
      <c r="G74" s="25"/>
      <c r="H74" s="25"/>
      <c r="I74" s="71"/>
      <c r="J74" s="72"/>
      <c r="K74" s="73"/>
      <c r="L74" s="74"/>
      <c r="M74" s="73"/>
    </row>
    <row r="75" spans="1:13" x14ac:dyDescent="0.25">
      <c r="A75" s="41"/>
      <c r="B75" s="42"/>
      <c r="C75" s="42"/>
      <c r="D75" s="25"/>
      <c r="E75" s="25"/>
      <c r="F75" s="25"/>
      <c r="G75" s="25"/>
      <c r="H75" s="25"/>
      <c r="I75" s="71"/>
      <c r="J75" s="72"/>
      <c r="K75" s="73"/>
      <c r="L75" s="74"/>
      <c r="M75" s="73"/>
    </row>
    <row r="76" spans="1:13" x14ac:dyDescent="0.25">
      <c r="A76" s="51"/>
      <c r="B76" s="51"/>
      <c r="C76" s="51"/>
      <c r="D76" s="51"/>
      <c r="E76" s="26"/>
      <c r="F76" s="26"/>
      <c r="G76" s="26"/>
      <c r="H76" s="26"/>
      <c r="I76" s="75"/>
      <c r="J76" s="76"/>
      <c r="K76" s="76"/>
      <c r="L76" s="74"/>
      <c r="M76" s="76"/>
    </row>
  </sheetData>
  <mergeCells count="2">
    <mergeCell ref="A56:D56"/>
    <mergeCell ref="A76:D7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ADBF5-C47A-40F2-A57D-606D5928FD5B}">
  <dimension ref="A1:R77"/>
  <sheetViews>
    <sheetView topLeftCell="A38" zoomScale="160" zoomScaleNormal="160" workbookViewId="0">
      <selection activeCell="G57" sqref="G57"/>
    </sheetView>
  </sheetViews>
  <sheetFormatPr defaultRowHeight="15" x14ac:dyDescent="0.25"/>
  <cols>
    <col min="1" max="1" width="4" style="43" customWidth="1"/>
    <col min="2" max="3" width="5.140625" style="44" customWidth="1"/>
    <col min="4" max="4" width="7.42578125" style="11" bestFit="1" customWidth="1"/>
    <col min="5" max="6" width="7.140625" style="12" customWidth="1"/>
    <col min="7" max="7" width="5.28515625" style="12" customWidth="1"/>
    <col min="8" max="8" width="6.140625" customWidth="1"/>
    <col min="9" max="9" width="7.140625" style="77" customWidth="1"/>
    <col min="10" max="10" width="12.28515625" style="77" customWidth="1"/>
    <col min="11" max="11" width="11" style="77" customWidth="1"/>
    <col min="12" max="12" width="7.7109375" style="77" customWidth="1"/>
    <col min="13" max="13" width="11.42578125" style="61" customWidth="1"/>
    <col min="14" max="14" width="7.5703125" style="61" customWidth="1"/>
    <col min="15" max="15" width="10.42578125" bestFit="1" customWidth="1"/>
  </cols>
  <sheetData>
    <row r="1" spans="1:15" ht="54" customHeight="1" x14ac:dyDescent="0.25">
      <c r="A1" s="38" t="s">
        <v>1</v>
      </c>
      <c r="B1" s="39" t="s">
        <v>0</v>
      </c>
      <c r="C1" s="39" t="s">
        <v>2</v>
      </c>
      <c r="D1" s="7" t="s">
        <v>11</v>
      </c>
      <c r="E1" s="7" t="s">
        <v>18</v>
      </c>
      <c r="F1" s="8" t="s">
        <v>40</v>
      </c>
      <c r="G1" s="8" t="s">
        <v>44</v>
      </c>
      <c r="H1" s="8" t="s">
        <v>45</v>
      </c>
      <c r="I1" s="62" t="s">
        <v>43</v>
      </c>
      <c r="J1" s="63" t="s">
        <v>19</v>
      </c>
      <c r="K1" s="64" t="s">
        <v>20</v>
      </c>
      <c r="L1" s="64" t="s">
        <v>21</v>
      </c>
      <c r="M1" s="64" t="s">
        <v>22</v>
      </c>
      <c r="N1" s="65" t="s">
        <v>46</v>
      </c>
    </row>
    <row r="2" spans="1:15" ht="16.5" x14ac:dyDescent="0.3">
      <c r="A2" s="34">
        <v>1</v>
      </c>
      <c r="B2" s="35">
        <v>203</v>
      </c>
      <c r="C2" s="35">
        <v>2</v>
      </c>
      <c r="D2" s="32" t="s">
        <v>23</v>
      </c>
      <c r="E2" s="32">
        <v>837</v>
      </c>
      <c r="F2" s="55">
        <v>98</v>
      </c>
      <c r="G2" s="9">
        <f>E2+F2</f>
        <v>935</v>
      </c>
      <c r="H2" s="9">
        <f>G2*1.1</f>
        <v>1028.5</v>
      </c>
      <c r="I2" s="57">
        <v>12200</v>
      </c>
      <c r="J2" s="58">
        <v>0</v>
      </c>
      <c r="K2" s="59">
        <f>ROUND(J2*1.08,0)</f>
        <v>0</v>
      </c>
      <c r="L2" s="60">
        <f t="shared" ref="L2:L39" si="0">MROUND((K2*0.025/12),500)</f>
        <v>0</v>
      </c>
      <c r="M2" s="59">
        <f>H2*2600</f>
        <v>2674100</v>
      </c>
      <c r="N2" s="66" t="s">
        <v>48</v>
      </c>
      <c r="O2" s="4">
        <f>J2/H2</f>
        <v>0</v>
      </c>
    </row>
    <row r="3" spans="1:15" ht="16.5" x14ac:dyDescent="0.3">
      <c r="A3" s="34">
        <v>2</v>
      </c>
      <c r="B3" s="35">
        <v>204</v>
      </c>
      <c r="C3" s="35">
        <v>2</v>
      </c>
      <c r="D3" s="32" t="s">
        <v>12</v>
      </c>
      <c r="E3" s="32">
        <v>634</v>
      </c>
      <c r="F3" s="56">
        <v>96</v>
      </c>
      <c r="G3" s="9">
        <f t="shared" ref="G3:G40" si="1">E3+F3</f>
        <v>730</v>
      </c>
      <c r="H3" s="9">
        <f t="shared" ref="H3:H40" si="2">G3*1.1</f>
        <v>803.00000000000011</v>
      </c>
      <c r="I3" s="57">
        <f>I2</f>
        <v>12200</v>
      </c>
      <c r="J3" s="58">
        <v>0</v>
      </c>
      <c r="K3" s="59">
        <f t="shared" ref="K3:K40" si="3">ROUND(J3*1.08,0)</f>
        <v>0</v>
      </c>
      <c r="L3" s="60">
        <f t="shared" si="0"/>
        <v>0</v>
      </c>
      <c r="M3" s="59">
        <f t="shared" ref="M3:M40" si="4">H3*2600</f>
        <v>2087800.0000000002</v>
      </c>
      <c r="N3" s="66" t="s">
        <v>48</v>
      </c>
      <c r="O3" s="4"/>
    </row>
    <row r="4" spans="1:15" ht="16.5" x14ac:dyDescent="0.3">
      <c r="A4" s="34">
        <v>3</v>
      </c>
      <c r="B4" s="35">
        <v>205</v>
      </c>
      <c r="C4" s="35">
        <v>2</v>
      </c>
      <c r="D4" s="32" t="s">
        <v>23</v>
      </c>
      <c r="E4" s="32">
        <v>804</v>
      </c>
      <c r="F4" s="56">
        <v>235</v>
      </c>
      <c r="G4" s="9">
        <f t="shared" si="1"/>
        <v>1039</v>
      </c>
      <c r="H4" s="9">
        <f t="shared" si="2"/>
        <v>1142.9000000000001</v>
      </c>
      <c r="I4" s="57">
        <f>I3</f>
        <v>12200</v>
      </c>
      <c r="J4" s="58">
        <v>0</v>
      </c>
      <c r="K4" s="59">
        <f t="shared" si="3"/>
        <v>0</v>
      </c>
      <c r="L4" s="60">
        <f t="shared" si="0"/>
        <v>0</v>
      </c>
      <c r="M4" s="59">
        <f t="shared" si="4"/>
        <v>2971540.0000000005</v>
      </c>
      <c r="N4" s="66" t="s">
        <v>48</v>
      </c>
      <c r="O4" s="4"/>
    </row>
    <row r="5" spans="1:15" s="36" customFormat="1" ht="16.5" x14ac:dyDescent="0.3">
      <c r="A5" s="34">
        <v>4</v>
      </c>
      <c r="B5" s="35">
        <v>303</v>
      </c>
      <c r="C5" s="35">
        <v>3</v>
      </c>
      <c r="D5" s="32" t="s">
        <v>23</v>
      </c>
      <c r="E5" s="32">
        <v>837</v>
      </c>
      <c r="F5" s="35">
        <v>0</v>
      </c>
      <c r="G5" s="9">
        <f t="shared" si="1"/>
        <v>837</v>
      </c>
      <c r="H5" s="9">
        <f t="shared" si="2"/>
        <v>920.7</v>
      </c>
      <c r="I5" s="57" t="e">
        <f>#REF!+25</f>
        <v>#REF!</v>
      </c>
      <c r="J5" s="58">
        <v>0</v>
      </c>
      <c r="K5" s="59">
        <f t="shared" si="3"/>
        <v>0</v>
      </c>
      <c r="L5" s="60">
        <f t="shared" si="0"/>
        <v>0</v>
      </c>
      <c r="M5" s="59">
        <f t="shared" si="4"/>
        <v>2393820</v>
      </c>
      <c r="N5" s="66" t="s">
        <v>48</v>
      </c>
      <c r="O5" s="37">
        <v>6500</v>
      </c>
    </row>
    <row r="6" spans="1:15" s="36" customFormat="1" ht="16.5" x14ac:dyDescent="0.3">
      <c r="A6" s="34">
        <v>5</v>
      </c>
      <c r="B6" s="35">
        <v>304</v>
      </c>
      <c r="C6" s="35">
        <v>3</v>
      </c>
      <c r="D6" s="32" t="s">
        <v>12</v>
      </c>
      <c r="E6" s="32">
        <v>634</v>
      </c>
      <c r="F6" s="35">
        <v>0</v>
      </c>
      <c r="G6" s="9">
        <f t="shared" si="1"/>
        <v>634</v>
      </c>
      <c r="H6" s="9">
        <f t="shared" si="2"/>
        <v>697.40000000000009</v>
      </c>
      <c r="I6" s="57" t="e">
        <f t="shared" ref="I6:I10" si="5">I5</f>
        <v>#REF!</v>
      </c>
      <c r="J6" s="58">
        <v>0</v>
      </c>
      <c r="K6" s="59">
        <f t="shared" si="3"/>
        <v>0</v>
      </c>
      <c r="L6" s="60">
        <f t="shared" si="0"/>
        <v>0</v>
      </c>
      <c r="M6" s="59">
        <f t="shared" si="4"/>
        <v>1813240.0000000002</v>
      </c>
      <c r="N6" s="66" t="s">
        <v>48</v>
      </c>
      <c r="O6" s="36">
        <v>50</v>
      </c>
    </row>
    <row r="7" spans="1:15" s="36" customFormat="1" ht="16.5" x14ac:dyDescent="0.3">
      <c r="A7" s="34">
        <v>6</v>
      </c>
      <c r="B7" s="35">
        <v>305</v>
      </c>
      <c r="C7" s="35">
        <v>3</v>
      </c>
      <c r="D7" s="32" t="s">
        <v>23</v>
      </c>
      <c r="E7" s="32">
        <v>804</v>
      </c>
      <c r="F7" s="35">
        <v>0</v>
      </c>
      <c r="G7" s="9">
        <f t="shared" si="1"/>
        <v>804</v>
      </c>
      <c r="H7" s="9">
        <f t="shared" si="2"/>
        <v>884.40000000000009</v>
      </c>
      <c r="I7" s="57" t="e">
        <f t="shared" si="5"/>
        <v>#REF!</v>
      </c>
      <c r="J7" s="58">
        <v>0</v>
      </c>
      <c r="K7" s="59">
        <f t="shared" si="3"/>
        <v>0</v>
      </c>
      <c r="L7" s="60">
        <f t="shared" si="0"/>
        <v>0</v>
      </c>
      <c r="M7" s="59">
        <f t="shared" si="4"/>
        <v>2299440.0000000005</v>
      </c>
      <c r="N7" s="66" t="s">
        <v>48</v>
      </c>
    </row>
    <row r="8" spans="1:15" s="36" customFormat="1" ht="16.5" x14ac:dyDescent="0.3">
      <c r="A8" s="34">
        <v>7</v>
      </c>
      <c r="B8" s="35">
        <v>307</v>
      </c>
      <c r="C8" s="35">
        <v>3</v>
      </c>
      <c r="D8" s="32" t="s">
        <v>12</v>
      </c>
      <c r="E8" s="32">
        <v>634</v>
      </c>
      <c r="F8" s="35">
        <v>0</v>
      </c>
      <c r="G8" s="9">
        <f t="shared" si="1"/>
        <v>634</v>
      </c>
      <c r="H8" s="9">
        <f t="shared" si="2"/>
        <v>697.40000000000009</v>
      </c>
      <c r="I8" s="57" t="e">
        <f t="shared" si="5"/>
        <v>#REF!</v>
      </c>
      <c r="J8" s="58">
        <v>0</v>
      </c>
      <c r="K8" s="59">
        <f t="shared" si="3"/>
        <v>0</v>
      </c>
      <c r="L8" s="60">
        <f t="shared" si="0"/>
        <v>0</v>
      </c>
      <c r="M8" s="59">
        <f t="shared" si="4"/>
        <v>1813240.0000000002</v>
      </c>
      <c r="N8" s="66" t="s">
        <v>48</v>
      </c>
    </row>
    <row r="9" spans="1:15" s="36" customFormat="1" ht="16.5" x14ac:dyDescent="0.3">
      <c r="A9" s="34">
        <v>8</v>
      </c>
      <c r="B9" s="35">
        <v>308</v>
      </c>
      <c r="C9" s="35">
        <v>3</v>
      </c>
      <c r="D9" s="32" t="s">
        <v>12</v>
      </c>
      <c r="E9" s="32">
        <v>634</v>
      </c>
      <c r="F9" s="35">
        <v>0</v>
      </c>
      <c r="G9" s="9">
        <f t="shared" si="1"/>
        <v>634</v>
      </c>
      <c r="H9" s="9">
        <f t="shared" si="2"/>
        <v>697.40000000000009</v>
      </c>
      <c r="I9" s="57" t="e">
        <f t="shared" si="5"/>
        <v>#REF!</v>
      </c>
      <c r="J9" s="58">
        <v>0</v>
      </c>
      <c r="K9" s="59">
        <f t="shared" si="3"/>
        <v>0</v>
      </c>
      <c r="L9" s="60">
        <f t="shared" si="0"/>
        <v>0</v>
      </c>
      <c r="M9" s="59">
        <f t="shared" si="4"/>
        <v>1813240.0000000002</v>
      </c>
      <c r="N9" s="66" t="s">
        <v>48</v>
      </c>
    </row>
    <row r="10" spans="1:15" s="36" customFormat="1" ht="16.5" x14ac:dyDescent="0.3">
      <c r="A10" s="34">
        <v>9</v>
      </c>
      <c r="B10" s="35">
        <v>310</v>
      </c>
      <c r="C10" s="35">
        <v>3</v>
      </c>
      <c r="D10" s="32" t="s">
        <v>23</v>
      </c>
      <c r="E10" s="32">
        <v>831</v>
      </c>
      <c r="F10" s="35">
        <v>0</v>
      </c>
      <c r="G10" s="9">
        <f t="shared" si="1"/>
        <v>831</v>
      </c>
      <c r="H10" s="9">
        <f t="shared" si="2"/>
        <v>914.1</v>
      </c>
      <c r="I10" s="57" t="e">
        <f t="shared" si="5"/>
        <v>#REF!</v>
      </c>
      <c r="J10" s="58">
        <v>0</v>
      </c>
      <c r="K10" s="59">
        <f t="shared" si="3"/>
        <v>0</v>
      </c>
      <c r="L10" s="60">
        <f t="shared" si="0"/>
        <v>0</v>
      </c>
      <c r="M10" s="59">
        <f t="shared" si="4"/>
        <v>2376660</v>
      </c>
      <c r="N10" s="66" t="s">
        <v>48</v>
      </c>
    </row>
    <row r="11" spans="1:15" ht="16.5" x14ac:dyDescent="0.3">
      <c r="A11" s="34">
        <v>10</v>
      </c>
      <c r="B11" s="35">
        <v>501</v>
      </c>
      <c r="C11" s="35">
        <v>5</v>
      </c>
      <c r="D11" s="33" t="s">
        <v>13</v>
      </c>
      <c r="E11" s="32">
        <v>411</v>
      </c>
      <c r="F11" s="35">
        <v>0</v>
      </c>
      <c r="G11" s="9">
        <f t="shared" si="1"/>
        <v>411</v>
      </c>
      <c r="H11" s="9">
        <f t="shared" si="2"/>
        <v>452.1</v>
      </c>
      <c r="I11" s="57" t="e">
        <f>#REF!+25</f>
        <v>#REF!</v>
      </c>
      <c r="J11" s="58">
        <v>0</v>
      </c>
      <c r="K11" s="59">
        <f t="shared" si="3"/>
        <v>0</v>
      </c>
      <c r="L11" s="60">
        <f t="shared" si="0"/>
        <v>0</v>
      </c>
      <c r="M11" s="59">
        <f t="shared" si="4"/>
        <v>1175460</v>
      </c>
      <c r="N11" s="66" t="s">
        <v>48</v>
      </c>
    </row>
    <row r="12" spans="1:15" ht="16.5" x14ac:dyDescent="0.3">
      <c r="A12" s="34">
        <v>11</v>
      </c>
      <c r="B12" s="35">
        <v>502</v>
      </c>
      <c r="C12" s="35">
        <v>5</v>
      </c>
      <c r="D12" s="32" t="s">
        <v>12</v>
      </c>
      <c r="E12" s="32">
        <v>579</v>
      </c>
      <c r="F12" s="35">
        <v>0</v>
      </c>
      <c r="G12" s="9">
        <f t="shared" si="1"/>
        <v>579</v>
      </c>
      <c r="H12" s="9">
        <f t="shared" si="2"/>
        <v>636.90000000000009</v>
      </c>
      <c r="I12" s="57" t="e">
        <f t="shared" ref="I12:I16" si="6">I11</f>
        <v>#REF!</v>
      </c>
      <c r="J12" s="58">
        <v>0</v>
      </c>
      <c r="K12" s="59">
        <f t="shared" si="3"/>
        <v>0</v>
      </c>
      <c r="L12" s="60">
        <f t="shared" si="0"/>
        <v>0</v>
      </c>
      <c r="M12" s="59">
        <f t="shared" si="4"/>
        <v>1655940.0000000002</v>
      </c>
      <c r="N12" s="66" t="s">
        <v>48</v>
      </c>
    </row>
    <row r="13" spans="1:15" ht="16.5" x14ac:dyDescent="0.3">
      <c r="A13" s="34">
        <v>12</v>
      </c>
      <c r="B13" s="35">
        <v>503</v>
      </c>
      <c r="C13" s="35">
        <v>5</v>
      </c>
      <c r="D13" s="32" t="s">
        <v>23</v>
      </c>
      <c r="E13" s="32">
        <v>837</v>
      </c>
      <c r="F13" s="35">
        <v>0</v>
      </c>
      <c r="G13" s="9">
        <f t="shared" si="1"/>
        <v>837</v>
      </c>
      <c r="H13" s="9">
        <f t="shared" si="2"/>
        <v>920.7</v>
      </c>
      <c r="I13" s="57" t="e">
        <f t="shared" si="6"/>
        <v>#REF!</v>
      </c>
      <c r="J13" s="58">
        <v>0</v>
      </c>
      <c r="K13" s="59">
        <f t="shared" si="3"/>
        <v>0</v>
      </c>
      <c r="L13" s="60">
        <f t="shared" si="0"/>
        <v>0</v>
      </c>
      <c r="M13" s="59">
        <f t="shared" si="4"/>
        <v>2393820</v>
      </c>
      <c r="N13" s="66" t="s">
        <v>48</v>
      </c>
    </row>
    <row r="14" spans="1:15" ht="16.5" x14ac:dyDescent="0.3">
      <c r="A14" s="34">
        <v>13</v>
      </c>
      <c r="B14" s="35">
        <v>504</v>
      </c>
      <c r="C14" s="35">
        <v>5</v>
      </c>
      <c r="D14" s="32" t="s">
        <v>12</v>
      </c>
      <c r="E14" s="32">
        <v>634</v>
      </c>
      <c r="F14" s="35">
        <v>0</v>
      </c>
      <c r="G14" s="9">
        <f t="shared" si="1"/>
        <v>634</v>
      </c>
      <c r="H14" s="9">
        <f t="shared" si="2"/>
        <v>697.40000000000009</v>
      </c>
      <c r="I14" s="57" t="e">
        <f t="shared" si="6"/>
        <v>#REF!</v>
      </c>
      <c r="J14" s="58">
        <v>0</v>
      </c>
      <c r="K14" s="59">
        <f t="shared" si="3"/>
        <v>0</v>
      </c>
      <c r="L14" s="60">
        <f t="shared" si="0"/>
        <v>0</v>
      </c>
      <c r="M14" s="59">
        <f t="shared" si="4"/>
        <v>1813240.0000000002</v>
      </c>
      <c r="N14" s="66" t="s">
        <v>48</v>
      </c>
    </row>
    <row r="15" spans="1:15" ht="16.5" x14ac:dyDescent="0.3">
      <c r="A15" s="34">
        <v>14</v>
      </c>
      <c r="B15" s="35">
        <v>505</v>
      </c>
      <c r="C15" s="35">
        <v>5</v>
      </c>
      <c r="D15" s="32" t="s">
        <v>23</v>
      </c>
      <c r="E15" s="32">
        <v>804</v>
      </c>
      <c r="F15" s="35">
        <v>0</v>
      </c>
      <c r="G15" s="9">
        <f t="shared" si="1"/>
        <v>804</v>
      </c>
      <c r="H15" s="9">
        <f t="shared" si="2"/>
        <v>884.40000000000009</v>
      </c>
      <c r="I15" s="57" t="e">
        <f t="shared" si="6"/>
        <v>#REF!</v>
      </c>
      <c r="J15" s="58">
        <v>0</v>
      </c>
      <c r="K15" s="59">
        <f t="shared" si="3"/>
        <v>0</v>
      </c>
      <c r="L15" s="60">
        <f t="shared" si="0"/>
        <v>0</v>
      </c>
      <c r="M15" s="59">
        <f t="shared" si="4"/>
        <v>2299440.0000000005</v>
      </c>
      <c r="N15" s="66" t="s">
        <v>48</v>
      </c>
      <c r="O15" s="4">
        <f>J15/H15</f>
        <v>0</v>
      </c>
    </row>
    <row r="16" spans="1:15" ht="16.5" x14ac:dyDescent="0.3">
      <c r="A16" s="34">
        <v>15</v>
      </c>
      <c r="B16" s="35">
        <v>506</v>
      </c>
      <c r="C16" s="35">
        <v>5</v>
      </c>
      <c r="D16" s="32" t="s">
        <v>13</v>
      </c>
      <c r="E16" s="32">
        <v>397</v>
      </c>
      <c r="F16" s="35">
        <v>0</v>
      </c>
      <c r="G16" s="9">
        <f t="shared" si="1"/>
        <v>397</v>
      </c>
      <c r="H16" s="9">
        <f t="shared" si="2"/>
        <v>436.70000000000005</v>
      </c>
      <c r="I16" s="57" t="e">
        <f t="shared" si="6"/>
        <v>#REF!</v>
      </c>
      <c r="J16" s="58">
        <v>0</v>
      </c>
      <c r="K16" s="59">
        <f t="shared" si="3"/>
        <v>0</v>
      </c>
      <c r="L16" s="60">
        <f t="shared" si="0"/>
        <v>0</v>
      </c>
      <c r="M16" s="59">
        <f t="shared" si="4"/>
        <v>1135420.0000000002</v>
      </c>
      <c r="N16" s="66" t="s">
        <v>48</v>
      </c>
    </row>
    <row r="17" spans="1:15" ht="16.5" x14ac:dyDescent="0.3">
      <c r="A17" s="34">
        <v>16</v>
      </c>
      <c r="B17" s="35">
        <v>507</v>
      </c>
      <c r="C17" s="35">
        <v>5</v>
      </c>
      <c r="D17" s="32" t="s">
        <v>12</v>
      </c>
      <c r="E17" s="32">
        <v>634</v>
      </c>
      <c r="F17" s="35">
        <v>0</v>
      </c>
      <c r="G17" s="9">
        <f t="shared" si="1"/>
        <v>634</v>
      </c>
      <c r="H17" s="9">
        <f t="shared" si="2"/>
        <v>697.40000000000009</v>
      </c>
      <c r="I17" s="57" t="e">
        <f>I16</f>
        <v>#REF!</v>
      </c>
      <c r="J17" s="58">
        <v>0</v>
      </c>
      <c r="K17" s="59">
        <f t="shared" si="3"/>
        <v>0</v>
      </c>
      <c r="L17" s="60">
        <f t="shared" si="0"/>
        <v>0</v>
      </c>
      <c r="M17" s="59">
        <f t="shared" si="4"/>
        <v>1813240.0000000002</v>
      </c>
      <c r="N17" s="66" t="s">
        <v>48</v>
      </c>
    </row>
    <row r="18" spans="1:15" ht="16.5" x14ac:dyDescent="0.3">
      <c r="A18" s="34">
        <v>17</v>
      </c>
      <c r="B18" s="35">
        <v>508</v>
      </c>
      <c r="C18" s="35">
        <v>5</v>
      </c>
      <c r="D18" s="32" t="s">
        <v>12</v>
      </c>
      <c r="E18" s="32">
        <v>634</v>
      </c>
      <c r="F18" s="35">
        <v>0</v>
      </c>
      <c r="G18" s="9">
        <f t="shared" si="1"/>
        <v>634</v>
      </c>
      <c r="H18" s="9">
        <f t="shared" si="2"/>
        <v>697.40000000000009</v>
      </c>
      <c r="I18" s="57" t="e">
        <f>I17</f>
        <v>#REF!</v>
      </c>
      <c r="J18" s="58">
        <v>0</v>
      </c>
      <c r="K18" s="59">
        <f t="shared" si="3"/>
        <v>0</v>
      </c>
      <c r="L18" s="60">
        <f t="shared" si="0"/>
        <v>0</v>
      </c>
      <c r="M18" s="59">
        <f t="shared" si="4"/>
        <v>1813240.0000000002</v>
      </c>
      <c r="N18" s="66" t="s">
        <v>48</v>
      </c>
    </row>
    <row r="19" spans="1:15" ht="16.5" x14ac:dyDescent="0.3">
      <c r="A19" s="34">
        <v>18</v>
      </c>
      <c r="B19" s="35">
        <v>509</v>
      </c>
      <c r="C19" s="35">
        <v>5</v>
      </c>
      <c r="D19" s="32" t="s">
        <v>13</v>
      </c>
      <c r="E19" s="32">
        <v>397</v>
      </c>
      <c r="F19" s="35">
        <v>0</v>
      </c>
      <c r="G19" s="9">
        <f t="shared" si="1"/>
        <v>397</v>
      </c>
      <c r="H19" s="9">
        <f t="shared" si="2"/>
        <v>436.70000000000005</v>
      </c>
      <c r="I19" s="57" t="e">
        <f>I18</f>
        <v>#REF!</v>
      </c>
      <c r="J19" s="58">
        <v>0</v>
      </c>
      <c r="K19" s="59">
        <f t="shared" si="3"/>
        <v>0</v>
      </c>
      <c r="L19" s="60">
        <f t="shared" si="0"/>
        <v>0</v>
      </c>
      <c r="M19" s="59">
        <f t="shared" si="4"/>
        <v>1135420.0000000002</v>
      </c>
      <c r="N19" s="66" t="s">
        <v>48</v>
      </c>
    </row>
    <row r="20" spans="1:15" ht="16.5" x14ac:dyDescent="0.3">
      <c r="A20" s="34">
        <v>19</v>
      </c>
      <c r="B20" s="35">
        <v>510</v>
      </c>
      <c r="C20" s="35">
        <v>5</v>
      </c>
      <c r="D20" s="32" t="s">
        <v>23</v>
      </c>
      <c r="E20" s="32">
        <v>831</v>
      </c>
      <c r="F20" s="35">
        <v>0</v>
      </c>
      <c r="G20" s="9">
        <f t="shared" si="1"/>
        <v>831</v>
      </c>
      <c r="H20" s="9">
        <f t="shared" si="2"/>
        <v>914.1</v>
      </c>
      <c r="I20" s="57" t="e">
        <f>I19</f>
        <v>#REF!</v>
      </c>
      <c r="J20" s="58">
        <v>0</v>
      </c>
      <c r="K20" s="59">
        <f t="shared" si="3"/>
        <v>0</v>
      </c>
      <c r="L20" s="60">
        <f t="shared" si="0"/>
        <v>0</v>
      </c>
      <c r="M20" s="59">
        <f t="shared" si="4"/>
        <v>2376660</v>
      </c>
      <c r="N20" s="66" t="s">
        <v>48</v>
      </c>
    </row>
    <row r="21" spans="1:15" ht="16.5" x14ac:dyDescent="0.3">
      <c r="A21" s="34">
        <v>20</v>
      </c>
      <c r="B21" s="35">
        <v>511</v>
      </c>
      <c r="C21" s="35">
        <v>5</v>
      </c>
      <c r="D21" s="32" t="s">
        <v>13</v>
      </c>
      <c r="E21" s="32">
        <v>392</v>
      </c>
      <c r="F21" s="35">
        <v>0</v>
      </c>
      <c r="G21" s="9">
        <f t="shared" si="1"/>
        <v>392</v>
      </c>
      <c r="H21" s="9">
        <f t="shared" si="2"/>
        <v>431.20000000000005</v>
      </c>
      <c r="I21" s="57" t="e">
        <f>I20</f>
        <v>#REF!</v>
      </c>
      <c r="J21" s="58">
        <v>0</v>
      </c>
      <c r="K21" s="59">
        <f t="shared" si="3"/>
        <v>0</v>
      </c>
      <c r="L21" s="60">
        <f t="shared" si="0"/>
        <v>0</v>
      </c>
      <c r="M21" s="59">
        <f t="shared" si="4"/>
        <v>1121120.0000000002</v>
      </c>
      <c r="N21" s="66" t="s">
        <v>48</v>
      </c>
    </row>
    <row r="22" spans="1:15" ht="16.5" x14ac:dyDescent="0.3">
      <c r="A22" s="34">
        <v>21</v>
      </c>
      <c r="B22" s="35">
        <v>601</v>
      </c>
      <c r="C22" s="35">
        <v>6</v>
      </c>
      <c r="D22" s="33" t="s">
        <v>13</v>
      </c>
      <c r="E22" s="32">
        <v>411</v>
      </c>
      <c r="F22" s="35">
        <v>0</v>
      </c>
      <c r="G22" s="9">
        <f t="shared" si="1"/>
        <v>411</v>
      </c>
      <c r="H22" s="9">
        <f t="shared" si="2"/>
        <v>452.1</v>
      </c>
      <c r="I22" s="57" t="e">
        <f>I21+25</f>
        <v>#REF!</v>
      </c>
      <c r="J22" s="58">
        <v>0</v>
      </c>
      <c r="K22" s="59">
        <f t="shared" si="3"/>
        <v>0</v>
      </c>
      <c r="L22" s="60">
        <f t="shared" si="0"/>
        <v>0</v>
      </c>
      <c r="M22" s="59">
        <f t="shared" si="4"/>
        <v>1175460</v>
      </c>
      <c r="N22" s="66" t="s">
        <v>48</v>
      </c>
    </row>
    <row r="23" spans="1:15" ht="16.5" x14ac:dyDescent="0.3">
      <c r="A23" s="34">
        <v>22</v>
      </c>
      <c r="B23" s="35">
        <v>602</v>
      </c>
      <c r="C23" s="35">
        <v>6</v>
      </c>
      <c r="D23" s="32" t="s">
        <v>12</v>
      </c>
      <c r="E23" s="32">
        <v>579</v>
      </c>
      <c r="F23" s="35">
        <v>0</v>
      </c>
      <c r="G23" s="9">
        <f t="shared" si="1"/>
        <v>579</v>
      </c>
      <c r="H23" s="9">
        <f t="shared" si="2"/>
        <v>636.90000000000009</v>
      </c>
      <c r="I23" s="57" t="e">
        <f t="shared" ref="I23:I27" si="7">I22</f>
        <v>#REF!</v>
      </c>
      <c r="J23" s="58">
        <v>0</v>
      </c>
      <c r="K23" s="59">
        <f t="shared" si="3"/>
        <v>0</v>
      </c>
      <c r="L23" s="60">
        <f t="shared" si="0"/>
        <v>0</v>
      </c>
      <c r="M23" s="59">
        <f t="shared" si="4"/>
        <v>1655940.0000000002</v>
      </c>
      <c r="N23" s="66" t="s">
        <v>48</v>
      </c>
    </row>
    <row r="24" spans="1:15" ht="16.5" x14ac:dyDescent="0.3">
      <c r="A24" s="34">
        <v>23</v>
      </c>
      <c r="B24" s="35">
        <v>603</v>
      </c>
      <c r="C24" s="35">
        <v>6</v>
      </c>
      <c r="D24" s="32" t="s">
        <v>23</v>
      </c>
      <c r="E24" s="32">
        <v>837</v>
      </c>
      <c r="F24" s="35">
        <v>0</v>
      </c>
      <c r="G24" s="9">
        <f t="shared" si="1"/>
        <v>837</v>
      </c>
      <c r="H24" s="9">
        <f t="shared" si="2"/>
        <v>920.7</v>
      </c>
      <c r="I24" s="57" t="e">
        <f t="shared" si="7"/>
        <v>#REF!</v>
      </c>
      <c r="J24" s="58">
        <v>0</v>
      </c>
      <c r="K24" s="59">
        <f t="shared" si="3"/>
        <v>0</v>
      </c>
      <c r="L24" s="60">
        <f t="shared" si="0"/>
        <v>0</v>
      </c>
      <c r="M24" s="59">
        <f t="shared" si="4"/>
        <v>2393820</v>
      </c>
      <c r="N24" s="66" t="s">
        <v>48</v>
      </c>
    </row>
    <row r="25" spans="1:15" ht="16.5" x14ac:dyDescent="0.3">
      <c r="A25" s="34">
        <v>24</v>
      </c>
      <c r="B25" s="35">
        <v>604</v>
      </c>
      <c r="C25" s="35">
        <v>6</v>
      </c>
      <c r="D25" s="32" t="s">
        <v>12</v>
      </c>
      <c r="E25" s="32">
        <v>634</v>
      </c>
      <c r="F25" s="35">
        <v>0</v>
      </c>
      <c r="G25" s="9">
        <f t="shared" si="1"/>
        <v>634</v>
      </c>
      <c r="H25" s="9">
        <f t="shared" si="2"/>
        <v>697.40000000000009</v>
      </c>
      <c r="I25" s="57" t="e">
        <f t="shared" si="7"/>
        <v>#REF!</v>
      </c>
      <c r="J25" s="58">
        <v>0</v>
      </c>
      <c r="K25" s="59">
        <f t="shared" si="3"/>
        <v>0</v>
      </c>
      <c r="L25" s="60">
        <f t="shared" si="0"/>
        <v>0</v>
      </c>
      <c r="M25" s="59">
        <f t="shared" si="4"/>
        <v>1813240.0000000002</v>
      </c>
      <c r="N25" s="66" t="s">
        <v>48</v>
      </c>
    </row>
    <row r="26" spans="1:15" ht="16.5" x14ac:dyDescent="0.3">
      <c r="A26" s="34">
        <v>25</v>
      </c>
      <c r="B26" s="35">
        <v>605</v>
      </c>
      <c r="C26" s="35">
        <v>6</v>
      </c>
      <c r="D26" s="32" t="s">
        <v>23</v>
      </c>
      <c r="E26" s="32">
        <v>804</v>
      </c>
      <c r="F26" s="35">
        <v>0</v>
      </c>
      <c r="G26" s="9">
        <f t="shared" si="1"/>
        <v>804</v>
      </c>
      <c r="H26" s="9">
        <f t="shared" si="2"/>
        <v>884.40000000000009</v>
      </c>
      <c r="I26" s="57" t="e">
        <f t="shared" si="7"/>
        <v>#REF!</v>
      </c>
      <c r="J26" s="58">
        <v>0</v>
      </c>
      <c r="K26" s="59">
        <f t="shared" si="3"/>
        <v>0</v>
      </c>
      <c r="L26" s="60">
        <f t="shared" si="0"/>
        <v>0</v>
      </c>
      <c r="M26" s="59">
        <f t="shared" si="4"/>
        <v>2299440.0000000005</v>
      </c>
      <c r="N26" s="66" t="s">
        <v>48</v>
      </c>
    </row>
    <row r="27" spans="1:15" ht="16.5" x14ac:dyDescent="0.3">
      <c r="A27" s="34">
        <v>26</v>
      </c>
      <c r="B27" s="35">
        <v>606</v>
      </c>
      <c r="C27" s="35">
        <v>6</v>
      </c>
      <c r="D27" s="32" t="s">
        <v>13</v>
      </c>
      <c r="E27" s="32">
        <v>397</v>
      </c>
      <c r="F27" s="35">
        <v>0</v>
      </c>
      <c r="G27" s="9">
        <f t="shared" si="1"/>
        <v>397</v>
      </c>
      <c r="H27" s="9">
        <f t="shared" si="2"/>
        <v>436.70000000000005</v>
      </c>
      <c r="I27" s="57" t="e">
        <f t="shared" si="7"/>
        <v>#REF!</v>
      </c>
      <c r="J27" s="58">
        <v>0</v>
      </c>
      <c r="K27" s="59">
        <f t="shared" si="3"/>
        <v>0</v>
      </c>
      <c r="L27" s="60">
        <f t="shared" si="0"/>
        <v>0</v>
      </c>
      <c r="M27" s="59">
        <f t="shared" si="4"/>
        <v>1135420.0000000002</v>
      </c>
      <c r="N27" s="66" t="s">
        <v>48</v>
      </c>
    </row>
    <row r="28" spans="1:15" ht="16.5" x14ac:dyDescent="0.3">
      <c r="A28" s="34">
        <v>27</v>
      </c>
      <c r="B28" s="35">
        <v>607</v>
      </c>
      <c r="C28" s="35">
        <v>6</v>
      </c>
      <c r="D28" s="32" t="s">
        <v>12</v>
      </c>
      <c r="E28" s="32">
        <v>634</v>
      </c>
      <c r="F28" s="35">
        <v>0</v>
      </c>
      <c r="G28" s="9">
        <f t="shared" si="1"/>
        <v>634</v>
      </c>
      <c r="H28" s="9">
        <f t="shared" si="2"/>
        <v>697.40000000000009</v>
      </c>
      <c r="I28" s="57" t="e">
        <f>I27</f>
        <v>#REF!</v>
      </c>
      <c r="J28" s="58">
        <v>0</v>
      </c>
      <c r="K28" s="59">
        <f t="shared" si="3"/>
        <v>0</v>
      </c>
      <c r="L28" s="60">
        <f t="shared" si="0"/>
        <v>0</v>
      </c>
      <c r="M28" s="59">
        <f t="shared" si="4"/>
        <v>1813240.0000000002</v>
      </c>
      <c r="N28" s="66" t="s">
        <v>48</v>
      </c>
    </row>
    <row r="29" spans="1:15" ht="16.5" x14ac:dyDescent="0.3">
      <c r="A29" s="34">
        <v>28</v>
      </c>
      <c r="B29" s="35">
        <v>609</v>
      </c>
      <c r="C29" s="35">
        <v>6</v>
      </c>
      <c r="D29" s="32" t="s">
        <v>13</v>
      </c>
      <c r="E29" s="32">
        <v>397</v>
      </c>
      <c r="F29" s="35">
        <v>0</v>
      </c>
      <c r="G29" s="9">
        <f t="shared" si="1"/>
        <v>397</v>
      </c>
      <c r="H29" s="9">
        <f t="shared" si="2"/>
        <v>436.70000000000005</v>
      </c>
      <c r="I29" s="57" t="e">
        <f>#REF!</f>
        <v>#REF!</v>
      </c>
      <c r="J29" s="58">
        <v>0</v>
      </c>
      <c r="K29" s="59">
        <f t="shared" si="3"/>
        <v>0</v>
      </c>
      <c r="L29" s="60">
        <f t="shared" si="0"/>
        <v>0</v>
      </c>
      <c r="M29" s="59">
        <f t="shared" si="4"/>
        <v>1135420.0000000002</v>
      </c>
      <c r="N29" s="66" t="s">
        <v>48</v>
      </c>
      <c r="O29" s="4">
        <f>K29/E29</f>
        <v>0</v>
      </c>
    </row>
    <row r="30" spans="1:15" ht="16.5" x14ac:dyDescent="0.3">
      <c r="A30" s="34">
        <v>29</v>
      </c>
      <c r="B30" s="35">
        <v>610</v>
      </c>
      <c r="C30" s="35">
        <v>6</v>
      </c>
      <c r="D30" s="32" t="s">
        <v>23</v>
      </c>
      <c r="E30" s="32">
        <v>831</v>
      </c>
      <c r="F30" s="35">
        <v>0</v>
      </c>
      <c r="G30" s="9">
        <f t="shared" si="1"/>
        <v>831</v>
      </c>
      <c r="H30" s="9">
        <f t="shared" si="2"/>
        <v>914.1</v>
      </c>
      <c r="I30" s="57" t="e">
        <f>I29</f>
        <v>#REF!</v>
      </c>
      <c r="J30" s="58">
        <v>0</v>
      </c>
      <c r="K30" s="59">
        <f t="shared" si="3"/>
        <v>0</v>
      </c>
      <c r="L30" s="60">
        <f t="shared" si="0"/>
        <v>0</v>
      </c>
      <c r="M30" s="59">
        <f t="shared" si="4"/>
        <v>2376660</v>
      </c>
      <c r="N30" s="66" t="s">
        <v>48</v>
      </c>
    </row>
    <row r="31" spans="1:15" ht="16.5" x14ac:dyDescent="0.3">
      <c r="A31" s="34">
        <v>30</v>
      </c>
      <c r="B31" s="35">
        <v>801</v>
      </c>
      <c r="C31" s="35">
        <v>8</v>
      </c>
      <c r="D31" s="33" t="s">
        <v>13</v>
      </c>
      <c r="E31" s="32">
        <v>411</v>
      </c>
      <c r="F31" s="35">
        <v>0</v>
      </c>
      <c r="G31" s="9">
        <f t="shared" si="1"/>
        <v>411</v>
      </c>
      <c r="H31" s="9">
        <f t="shared" si="2"/>
        <v>452.1</v>
      </c>
      <c r="I31" s="57" t="e">
        <f>#REF!+25</f>
        <v>#REF!</v>
      </c>
      <c r="J31" s="58">
        <v>0</v>
      </c>
      <c r="K31" s="59">
        <f t="shared" si="3"/>
        <v>0</v>
      </c>
      <c r="L31" s="60">
        <f t="shared" si="0"/>
        <v>0</v>
      </c>
      <c r="M31" s="59">
        <f t="shared" si="4"/>
        <v>1175460</v>
      </c>
      <c r="N31" s="66" t="s">
        <v>48</v>
      </c>
    </row>
    <row r="32" spans="1:15" ht="16.5" x14ac:dyDescent="0.3">
      <c r="A32" s="34">
        <v>31</v>
      </c>
      <c r="B32" s="35">
        <v>802</v>
      </c>
      <c r="C32" s="35">
        <v>8</v>
      </c>
      <c r="D32" s="32" t="s">
        <v>12</v>
      </c>
      <c r="E32" s="32">
        <v>579</v>
      </c>
      <c r="F32" s="35">
        <v>0</v>
      </c>
      <c r="G32" s="9">
        <f t="shared" si="1"/>
        <v>579</v>
      </c>
      <c r="H32" s="9">
        <f t="shared" si="2"/>
        <v>636.90000000000009</v>
      </c>
      <c r="I32" s="57" t="e">
        <f t="shared" ref="I32:I36" si="8">I31</f>
        <v>#REF!</v>
      </c>
      <c r="J32" s="58">
        <v>0</v>
      </c>
      <c r="K32" s="59">
        <f t="shared" si="3"/>
        <v>0</v>
      </c>
      <c r="L32" s="60">
        <f t="shared" si="0"/>
        <v>0</v>
      </c>
      <c r="M32" s="59">
        <f t="shared" si="4"/>
        <v>1655940.0000000002</v>
      </c>
      <c r="N32" s="66" t="s">
        <v>48</v>
      </c>
    </row>
    <row r="33" spans="1:14" ht="16.5" x14ac:dyDescent="0.3">
      <c r="A33" s="34">
        <v>32</v>
      </c>
      <c r="B33" s="35">
        <v>803</v>
      </c>
      <c r="C33" s="35">
        <v>8</v>
      </c>
      <c r="D33" s="32" t="s">
        <v>23</v>
      </c>
      <c r="E33" s="32">
        <v>837</v>
      </c>
      <c r="F33" s="35">
        <v>0</v>
      </c>
      <c r="G33" s="9">
        <f t="shared" si="1"/>
        <v>837</v>
      </c>
      <c r="H33" s="9">
        <f t="shared" si="2"/>
        <v>920.7</v>
      </c>
      <c r="I33" s="57" t="e">
        <f t="shared" si="8"/>
        <v>#REF!</v>
      </c>
      <c r="J33" s="58">
        <v>0</v>
      </c>
      <c r="K33" s="59">
        <f t="shared" si="3"/>
        <v>0</v>
      </c>
      <c r="L33" s="60">
        <f t="shared" si="0"/>
        <v>0</v>
      </c>
      <c r="M33" s="59">
        <f t="shared" si="4"/>
        <v>2393820</v>
      </c>
      <c r="N33" s="66" t="s">
        <v>48</v>
      </c>
    </row>
    <row r="34" spans="1:14" ht="16.5" x14ac:dyDescent="0.3">
      <c r="A34" s="34">
        <v>33</v>
      </c>
      <c r="B34" s="35">
        <v>804</v>
      </c>
      <c r="C34" s="35">
        <v>8</v>
      </c>
      <c r="D34" s="32" t="s">
        <v>12</v>
      </c>
      <c r="E34" s="32">
        <v>634</v>
      </c>
      <c r="F34" s="35">
        <v>0</v>
      </c>
      <c r="G34" s="9">
        <f t="shared" si="1"/>
        <v>634</v>
      </c>
      <c r="H34" s="9">
        <f t="shared" si="2"/>
        <v>697.40000000000009</v>
      </c>
      <c r="I34" s="57" t="e">
        <f t="shared" si="8"/>
        <v>#REF!</v>
      </c>
      <c r="J34" s="58">
        <v>0</v>
      </c>
      <c r="K34" s="59">
        <f t="shared" si="3"/>
        <v>0</v>
      </c>
      <c r="L34" s="60">
        <f t="shared" si="0"/>
        <v>0</v>
      </c>
      <c r="M34" s="59">
        <f t="shared" si="4"/>
        <v>1813240.0000000002</v>
      </c>
      <c r="N34" s="66" t="s">
        <v>48</v>
      </c>
    </row>
    <row r="35" spans="1:14" ht="16.5" x14ac:dyDescent="0.3">
      <c r="A35" s="34">
        <v>34</v>
      </c>
      <c r="B35" s="35">
        <v>805</v>
      </c>
      <c r="C35" s="35">
        <v>8</v>
      </c>
      <c r="D35" s="32" t="s">
        <v>23</v>
      </c>
      <c r="E35" s="32">
        <v>804</v>
      </c>
      <c r="F35" s="35">
        <v>0</v>
      </c>
      <c r="G35" s="9">
        <f t="shared" si="1"/>
        <v>804</v>
      </c>
      <c r="H35" s="9">
        <f t="shared" si="2"/>
        <v>884.40000000000009</v>
      </c>
      <c r="I35" s="57" t="e">
        <f t="shared" si="8"/>
        <v>#REF!</v>
      </c>
      <c r="J35" s="58">
        <v>0</v>
      </c>
      <c r="K35" s="59">
        <f t="shared" si="3"/>
        <v>0</v>
      </c>
      <c r="L35" s="60">
        <f t="shared" si="0"/>
        <v>0</v>
      </c>
      <c r="M35" s="59">
        <f t="shared" si="4"/>
        <v>2299440.0000000005</v>
      </c>
      <c r="N35" s="66" t="s">
        <v>48</v>
      </c>
    </row>
    <row r="36" spans="1:14" ht="16.5" x14ac:dyDescent="0.3">
      <c r="A36" s="34">
        <v>35</v>
      </c>
      <c r="B36" s="35">
        <v>806</v>
      </c>
      <c r="C36" s="35">
        <v>8</v>
      </c>
      <c r="D36" s="32" t="s">
        <v>13</v>
      </c>
      <c r="E36" s="32">
        <v>397</v>
      </c>
      <c r="F36" s="35">
        <v>0</v>
      </c>
      <c r="G36" s="9">
        <f t="shared" si="1"/>
        <v>397</v>
      </c>
      <c r="H36" s="9">
        <f t="shared" si="2"/>
        <v>436.70000000000005</v>
      </c>
      <c r="I36" s="57" t="e">
        <f t="shared" si="8"/>
        <v>#REF!</v>
      </c>
      <c r="J36" s="58">
        <v>0</v>
      </c>
      <c r="K36" s="59">
        <f t="shared" si="3"/>
        <v>0</v>
      </c>
      <c r="L36" s="60">
        <f t="shared" si="0"/>
        <v>0</v>
      </c>
      <c r="M36" s="59">
        <f t="shared" si="4"/>
        <v>1135420.0000000002</v>
      </c>
      <c r="N36" s="66" t="s">
        <v>48</v>
      </c>
    </row>
    <row r="37" spans="1:14" ht="16.5" x14ac:dyDescent="0.3">
      <c r="A37" s="34">
        <v>36</v>
      </c>
      <c r="B37" s="35">
        <v>807</v>
      </c>
      <c r="C37" s="35">
        <v>8</v>
      </c>
      <c r="D37" s="32" t="s">
        <v>12</v>
      </c>
      <c r="E37" s="32">
        <v>634</v>
      </c>
      <c r="F37" s="35">
        <v>0</v>
      </c>
      <c r="G37" s="9">
        <f t="shared" si="1"/>
        <v>634</v>
      </c>
      <c r="H37" s="9">
        <f t="shared" si="2"/>
        <v>697.40000000000009</v>
      </c>
      <c r="I37" s="57" t="e">
        <f>I36</f>
        <v>#REF!</v>
      </c>
      <c r="J37" s="58">
        <v>0</v>
      </c>
      <c r="K37" s="59">
        <f t="shared" si="3"/>
        <v>0</v>
      </c>
      <c r="L37" s="60">
        <f t="shared" si="0"/>
        <v>0</v>
      </c>
      <c r="M37" s="59">
        <f t="shared" si="4"/>
        <v>1813240.0000000002</v>
      </c>
      <c r="N37" s="66" t="s">
        <v>48</v>
      </c>
    </row>
    <row r="38" spans="1:14" ht="16.5" x14ac:dyDescent="0.3">
      <c r="A38" s="34">
        <v>37</v>
      </c>
      <c r="B38" s="35">
        <v>808</v>
      </c>
      <c r="C38" s="35">
        <v>8</v>
      </c>
      <c r="D38" s="32" t="s">
        <v>12</v>
      </c>
      <c r="E38" s="32">
        <v>634</v>
      </c>
      <c r="F38" s="35">
        <v>0</v>
      </c>
      <c r="G38" s="9">
        <f t="shared" si="1"/>
        <v>634</v>
      </c>
      <c r="H38" s="9">
        <f t="shared" si="2"/>
        <v>697.40000000000009</v>
      </c>
      <c r="I38" s="57" t="e">
        <f>I37</f>
        <v>#REF!</v>
      </c>
      <c r="J38" s="58">
        <v>0</v>
      </c>
      <c r="K38" s="59">
        <f t="shared" si="3"/>
        <v>0</v>
      </c>
      <c r="L38" s="60">
        <f t="shared" si="0"/>
        <v>0</v>
      </c>
      <c r="M38" s="59">
        <f t="shared" si="4"/>
        <v>1813240.0000000002</v>
      </c>
      <c r="N38" s="66" t="s">
        <v>48</v>
      </c>
    </row>
    <row r="39" spans="1:14" ht="16.5" x14ac:dyDescent="0.3">
      <c r="A39" s="34">
        <v>38</v>
      </c>
      <c r="B39" s="35">
        <v>809</v>
      </c>
      <c r="C39" s="35">
        <v>8</v>
      </c>
      <c r="D39" s="32" t="s">
        <v>13</v>
      </c>
      <c r="E39" s="32">
        <v>397</v>
      </c>
      <c r="F39" s="35">
        <v>0</v>
      </c>
      <c r="G39" s="9">
        <f t="shared" si="1"/>
        <v>397</v>
      </c>
      <c r="H39" s="9">
        <f t="shared" si="2"/>
        <v>436.70000000000005</v>
      </c>
      <c r="I39" s="57" t="e">
        <f>I38</f>
        <v>#REF!</v>
      </c>
      <c r="J39" s="58">
        <v>0</v>
      </c>
      <c r="K39" s="59">
        <f t="shared" si="3"/>
        <v>0</v>
      </c>
      <c r="L39" s="60">
        <f t="shared" si="0"/>
        <v>0</v>
      </c>
      <c r="M39" s="59">
        <f t="shared" si="4"/>
        <v>1135420.0000000002</v>
      </c>
      <c r="N39" s="66" t="s">
        <v>48</v>
      </c>
    </row>
    <row r="40" spans="1:14" ht="16.5" x14ac:dyDescent="0.3">
      <c r="A40" s="34">
        <v>39</v>
      </c>
      <c r="B40" s="35">
        <v>810</v>
      </c>
      <c r="C40" s="35">
        <v>8</v>
      </c>
      <c r="D40" s="32" t="s">
        <v>23</v>
      </c>
      <c r="E40" s="32">
        <v>831</v>
      </c>
      <c r="F40" s="35">
        <v>0</v>
      </c>
      <c r="G40" s="9">
        <f t="shared" si="1"/>
        <v>831</v>
      </c>
      <c r="H40" s="9">
        <f t="shared" si="2"/>
        <v>914.1</v>
      </c>
      <c r="I40" s="57" t="e">
        <f>I39</f>
        <v>#REF!</v>
      </c>
      <c r="J40" s="58">
        <v>0</v>
      </c>
      <c r="K40" s="59">
        <f t="shared" si="3"/>
        <v>0</v>
      </c>
      <c r="L40" s="60">
        <f t="shared" ref="L40:L56" si="9">MROUND((K40*0.025/12),500)</f>
        <v>0</v>
      </c>
      <c r="M40" s="59">
        <f t="shared" si="4"/>
        <v>2376660</v>
      </c>
      <c r="N40" s="66" t="s">
        <v>48</v>
      </c>
    </row>
    <row r="41" spans="1:14" ht="16.5" x14ac:dyDescent="0.3">
      <c r="A41" s="34">
        <v>40</v>
      </c>
      <c r="B41" s="35">
        <v>811</v>
      </c>
      <c r="C41" s="35">
        <v>8</v>
      </c>
      <c r="D41" s="32" t="s">
        <v>13</v>
      </c>
      <c r="E41" s="32">
        <v>392</v>
      </c>
      <c r="F41" s="35">
        <v>0</v>
      </c>
      <c r="G41" s="9">
        <f t="shared" ref="G41:G56" si="10">E41+F41</f>
        <v>392</v>
      </c>
      <c r="H41" s="9">
        <f t="shared" ref="H41:H56" si="11">G41*1.1</f>
        <v>431.20000000000005</v>
      </c>
      <c r="I41" s="57" t="e">
        <f>I40</f>
        <v>#REF!</v>
      </c>
      <c r="J41" s="58">
        <v>0</v>
      </c>
      <c r="K41" s="59">
        <f t="shared" ref="K41:K56" si="12">ROUND(J41*1.08,0)</f>
        <v>0</v>
      </c>
      <c r="L41" s="60">
        <f t="shared" si="9"/>
        <v>0</v>
      </c>
      <c r="M41" s="59">
        <f t="shared" ref="M41:M56" si="13">H41*2600</f>
        <v>1121120.0000000002</v>
      </c>
      <c r="N41" s="66" t="s">
        <v>48</v>
      </c>
    </row>
    <row r="42" spans="1:14" ht="16.5" x14ac:dyDescent="0.3">
      <c r="A42" s="34">
        <v>41</v>
      </c>
      <c r="B42" s="35">
        <v>1003</v>
      </c>
      <c r="C42" s="35">
        <v>10</v>
      </c>
      <c r="D42" s="32" t="s">
        <v>23</v>
      </c>
      <c r="E42" s="32">
        <v>837</v>
      </c>
      <c r="F42" s="35">
        <v>0</v>
      </c>
      <c r="G42" s="9">
        <f t="shared" si="10"/>
        <v>837</v>
      </c>
      <c r="H42" s="9">
        <f t="shared" si="11"/>
        <v>920.7</v>
      </c>
      <c r="I42" s="57" t="e">
        <f>#REF!</f>
        <v>#REF!</v>
      </c>
      <c r="J42" s="58">
        <v>0</v>
      </c>
      <c r="K42" s="59">
        <f t="shared" si="12"/>
        <v>0</v>
      </c>
      <c r="L42" s="60">
        <f t="shared" si="9"/>
        <v>0</v>
      </c>
      <c r="M42" s="59">
        <f t="shared" si="13"/>
        <v>2393820</v>
      </c>
      <c r="N42" s="66" t="s">
        <v>48</v>
      </c>
    </row>
    <row r="43" spans="1:14" ht="16.5" x14ac:dyDescent="0.3">
      <c r="A43" s="34">
        <v>42</v>
      </c>
      <c r="B43" s="35">
        <v>1004</v>
      </c>
      <c r="C43" s="35">
        <v>10</v>
      </c>
      <c r="D43" s="32" t="s">
        <v>12</v>
      </c>
      <c r="E43" s="32">
        <v>634</v>
      </c>
      <c r="F43" s="35">
        <v>0</v>
      </c>
      <c r="G43" s="9">
        <f t="shared" si="10"/>
        <v>634</v>
      </c>
      <c r="H43" s="9">
        <f t="shared" si="11"/>
        <v>697.40000000000009</v>
      </c>
      <c r="I43" s="57" t="e">
        <f t="shared" ref="I43:I45" si="14">I42</f>
        <v>#REF!</v>
      </c>
      <c r="J43" s="58">
        <v>0</v>
      </c>
      <c r="K43" s="59">
        <f t="shared" si="12"/>
        <v>0</v>
      </c>
      <c r="L43" s="60">
        <f t="shared" si="9"/>
        <v>0</v>
      </c>
      <c r="M43" s="59">
        <f t="shared" si="13"/>
        <v>1813240.0000000002</v>
      </c>
      <c r="N43" s="66" t="s">
        <v>48</v>
      </c>
    </row>
    <row r="44" spans="1:14" ht="16.5" x14ac:dyDescent="0.3">
      <c r="A44" s="34">
        <v>43</v>
      </c>
      <c r="B44" s="35">
        <v>1005</v>
      </c>
      <c r="C44" s="35">
        <v>10</v>
      </c>
      <c r="D44" s="32" t="s">
        <v>23</v>
      </c>
      <c r="E44" s="32">
        <v>804</v>
      </c>
      <c r="F44" s="35">
        <v>0</v>
      </c>
      <c r="G44" s="9">
        <f t="shared" si="10"/>
        <v>804</v>
      </c>
      <c r="H44" s="9">
        <f t="shared" si="11"/>
        <v>884.40000000000009</v>
      </c>
      <c r="I44" s="57" t="e">
        <f t="shared" si="14"/>
        <v>#REF!</v>
      </c>
      <c r="J44" s="58">
        <v>0</v>
      </c>
      <c r="K44" s="59">
        <f t="shared" si="12"/>
        <v>0</v>
      </c>
      <c r="L44" s="60">
        <f t="shared" si="9"/>
        <v>0</v>
      </c>
      <c r="M44" s="59">
        <f t="shared" si="13"/>
        <v>2299440.0000000005</v>
      </c>
      <c r="N44" s="66" t="s">
        <v>48</v>
      </c>
    </row>
    <row r="45" spans="1:14" ht="16.5" x14ac:dyDescent="0.3">
      <c r="A45" s="34">
        <v>44</v>
      </c>
      <c r="B45" s="35">
        <v>1006</v>
      </c>
      <c r="C45" s="35">
        <v>10</v>
      </c>
      <c r="D45" s="32" t="s">
        <v>13</v>
      </c>
      <c r="E45" s="32">
        <v>397</v>
      </c>
      <c r="F45" s="35">
        <v>0</v>
      </c>
      <c r="G45" s="9">
        <f t="shared" si="10"/>
        <v>397</v>
      </c>
      <c r="H45" s="9">
        <f t="shared" si="11"/>
        <v>436.70000000000005</v>
      </c>
      <c r="I45" s="57" t="e">
        <f t="shared" si="14"/>
        <v>#REF!</v>
      </c>
      <c r="J45" s="58">
        <v>0</v>
      </c>
      <c r="K45" s="59">
        <f t="shared" si="12"/>
        <v>0</v>
      </c>
      <c r="L45" s="60">
        <f t="shared" si="9"/>
        <v>0</v>
      </c>
      <c r="M45" s="59">
        <f t="shared" si="13"/>
        <v>1135420.0000000002</v>
      </c>
      <c r="N45" s="66" t="s">
        <v>48</v>
      </c>
    </row>
    <row r="46" spans="1:14" ht="16.5" x14ac:dyDescent="0.3">
      <c r="A46" s="34">
        <v>45</v>
      </c>
      <c r="B46" s="35">
        <v>1007</v>
      </c>
      <c r="C46" s="35">
        <v>10</v>
      </c>
      <c r="D46" s="32" t="s">
        <v>12</v>
      </c>
      <c r="E46" s="32">
        <v>634</v>
      </c>
      <c r="F46" s="35">
        <v>0</v>
      </c>
      <c r="G46" s="9">
        <f t="shared" si="10"/>
        <v>634</v>
      </c>
      <c r="H46" s="9">
        <f t="shared" si="11"/>
        <v>697.40000000000009</v>
      </c>
      <c r="I46" s="57" t="e">
        <f>I45</f>
        <v>#REF!</v>
      </c>
      <c r="J46" s="58">
        <v>0</v>
      </c>
      <c r="K46" s="59">
        <f t="shared" si="12"/>
        <v>0</v>
      </c>
      <c r="L46" s="60">
        <f t="shared" si="9"/>
        <v>0</v>
      </c>
      <c r="M46" s="59">
        <f t="shared" si="13"/>
        <v>1813240.0000000002</v>
      </c>
      <c r="N46" s="66" t="s">
        <v>48</v>
      </c>
    </row>
    <row r="47" spans="1:14" ht="16.5" x14ac:dyDescent="0.3">
      <c r="A47" s="34">
        <v>46</v>
      </c>
      <c r="B47" s="35">
        <v>1008</v>
      </c>
      <c r="C47" s="35">
        <v>10</v>
      </c>
      <c r="D47" s="32" t="s">
        <v>12</v>
      </c>
      <c r="E47" s="32">
        <v>634</v>
      </c>
      <c r="F47" s="35">
        <v>0</v>
      </c>
      <c r="G47" s="9">
        <f t="shared" si="10"/>
        <v>634</v>
      </c>
      <c r="H47" s="9">
        <f t="shared" si="11"/>
        <v>697.40000000000009</v>
      </c>
      <c r="I47" s="57" t="e">
        <f>I46</f>
        <v>#REF!</v>
      </c>
      <c r="J47" s="58">
        <v>0</v>
      </c>
      <c r="K47" s="59">
        <f t="shared" si="12"/>
        <v>0</v>
      </c>
      <c r="L47" s="60">
        <f t="shared" si="9"/>
        <v>0</v>
      </c>
      <c r="M47" s="59">
        <f t="shared" si="13"/>
        <v>1813240.0000000002</v>
      </c>
      <c r="N47" s="66" t="s">
        <v>48</v>
      </c>
    </row>
    <row r="48" spans="1:14" ht="16.5" x14ac:dyDescent="0.3">
      <c r="A48" s="34">
        <v>47</v>
      </c>
      <c r="B48" s="35">
        <v>1009</v>
      </c>
      <c r="C48" s="35">
        <v>10</v>
      </c>
      <c r="D48" s="32" t="s">
        <v>13</v>
      </c>
      <c r="E48" s="32">
        <v>397</v>
      </c>
      <c r="F48" s="35">
        <v>0</v>
      </c>
      <c r="G48" s="9">
        <f t="shared" si="10"/>
        <v>397</v>
      </c>
      <c r="H48" s="9">
        <f t="shared" si="11"/>
        <v>436.70000000000005</v>
      </c>
      <c r="I48" s="57" t="e">
        <f>I47</f>
        <v>#REF!</v>
      </c>
      <c r="J48" s="58">
        <v>0</v>
      </c>
      <c r="K48" s="59">
        <f t="shared" si="12"/>
        <v>0</v>
      </c>
      <c r="L48" s="60">
        <f t="shared" si="9"/>
        <v>0</v>
      </c>
      <c r="M48" s="59">
        <f t="shared" si="13"/>
        <v>1135420.0000000002</v>
      </c>
      <c r="N48" s="66" t="s">
        <v>48</v>
      </c>
    </row>
    <row r="49" spans="1:18" ht="16.5" x14ac:dyDescent="0.3">
      <c r="A49" s="34">
        <v>48</v>
      </c>
      <c r="B49" s="35">
        <v>1010</v>
      </c>
      <c r="C49" s="35">
        <v>10</v>
      </c>
      <c r="D49" s="32" t="s">
        <v>23</v>
      </c>
      <c r="E49" s="32">
        <v>831</v>
      </c>
      <c r="F49" s="35">
        <v>0</v>
      </c>
      <c r="G49" s="9">
        <f t="shared" si="10"/>
        <v>831</v>
      </c>
      <c r="H49" s="9">
        <f t="shared" si="11"/>
        <v>914.1</v>
      </c>
      <c r="I49" s="57" t="e">
        <f>I48</f>
        <v>#REF!</v>
      </c>
      <c r="J49" s="58">
        <v>0</v>
      </c>
      <c r="K49" s="59">
        <f t="shared" si="12"/>
        <v>0</v>
      </c>
      <c r="L49" s="60">
        <f t="shared" si="9"/>
        <v>0</v>
      </c>
      <c r="M49" s="59">
        <f t="shared" si="13"/>
        <v>2376660</v>
      </c>
      <c r="N49" s="66" t="s">
        <v>48</v>
      </c>
    </row>
    <row r="50" spans="1:18" ht="16.5" x14ac:dyDescent="0.3">
      <c r="A50" s="34">
        <v>49</v>
      </c>
      <c r="B50" s="35">
        <v>1011</v>
      </c>
      <c r="C50" s="35">
        <v>10</v>
      </c>
      <c r="D50" s="32" t="s">
        <v>13</v>
      </c>
      <c r="E50" s="32">
        <v>392</v>
      </c>
      <c r="F50" s="35">
        <v>0</v>
      </c>
      <c r="G50" s="9">
        <f t="shared" si="10"/>
        <v>392</v>
      </c>
      <c r="H50" s="9">
        <f t="shared" si="11"/>
        <v>431.20000000000005</v>
      </c>
      <c r="I50" s="57" t="e">
        <f>I49</f>
        <v>#REF!</v>
      </c>
      <c r="J50" s="58">
        <v>0</v>
      </c>
      <c r="K50" s="59">
        <f t="shared" si="12"/>
        <v>0</v>
      </c>
      <c r="L50" s="60">
        <f t="shared" si="9"/>
        <v>0</v>
      </c>
      <c r="M50" s="59">
        <f t="shared" si="13"/>
        <v>1121120.0000000002</v>
      </c>
      <c r="N50" s="66" t="s">
        <v>48</v>
      </c>
    </row>
    <row r="51" spans="1:18" ht="16.5" x14ac:dyDescent="0.3">
      <c r="A51" s="34">
        <v>50</v>
      </c>
      <c r="B51" s="35">
        <v>1101</v>
      </c>
      <c r="C51" s="35">
        <v>11</v>
      </c>
      <c r="D51" s="33" t="s">
        <v>13</v>
      </c>
      <c r="E51" s="32">
        <v>411</v>
      </c>
      <c r="F51" s="35">
        <v>0</v>
      </c>
      <c r="G51" s="9">
        <f t="shared" si="10"/>
        <v>411</v>
      </c>
      <c r="H51" s="9">
        <f t="shared" si="11"/>
        <v>452.1</v>
      </c>
      <c r="I51" s="57" t="e">
        <f>I50+25</f>
        <v>#REF!</v>
      </c>
      <c r="J51" s="58">
        <v>0</v>
      </c>
      <c r="K51" s="59">
        <f t="shared" si="12"/>
        <v>0</v>
      </c>
      <c r="L51" s="60">
        <f t="shared" si="9"/>
        <v>0</v>
      </c>
      <c r="M51" s="59">
        <f t="shared" si="13"/>
        <v>1175460</v>
      </c>
      <c r="N51" s="66" t="s">
        <v>48</v>
      </c>
    </row>
    <row r="52" spans="1:18" ht="16.5" x14ac:dyDescent="0.3">
      <c r="A52" s="34">
        <v>51</v>
      </c>
      <c r="B52" s="35">
        <v>1102</v>
      </c>
      <c r="C52" s="35">
        <v>11</v>
      </c>
      <c r="D52" s="32" t="s">
        <v>12</v>
      </c>
      <c r="E52" s="32">
        <v>579</v>
      </c>
      <c r="F52" s="35">
        <v>0</v>
      </c>
      <c r="G52" s="9">
        <f t="shared" si="10"/>
        <v>579</v>
      </c>
      <c r="H52" s="9">
        <f t="shared" si="11"/>
        <v>636.90000000000009</v>
      </c>
      <c r="I52" s="57" t="e">
        <f t="shared" ref="I52" si="15">I51</f>
        <v>#REF!</v>
      </c>
      <c r="J52" s="58">
        <v>0</v>
      </c>
      <c r="K52" s="59">
        <f t="shared" si="12"/>
        <v>0</v>
      </c>
      <c r="L52" s="60">
        <f t="shared" si="9"/>
        <v>0</v>
      </c>
      <c r="M52" s="59">
        <f t="shared" si="13"/>
        <v>1655940.0000000002</v>
      </c>
      <c r="N52" s="66" t="s">
        <v>48</v>
      </c>
      <c r="O52">
        <v>56.3</v>
      </c>
      <c r="P52">
        <f>O52*10.764</f>
        <v>606.01319999999998</v>
      </c>
      <c r="Q52">
        <v>9100920</v>
      </c>
      <c r="R52">
        <f>Q52/P52</f>
        <v>15017.692683921738</v>
      </c>
    </row>
    <row r="53" spans="1:18" ht="16.5" x14ac:dyDescent="0.3">
      <c r="A53" s="34">
        <v>52</v>
      </c>
      <c r="B53" s="35">
        <v>1201</v>
      </c>
      <c r="C53" s="35">
        <v>12</v>
      </c>
      <c r="D53" s="33" t="s">
        <v>39</v>
      </c>
      <c r="E53" s="32">
        <v>308</v>
      </c>
      <c r="F53" s="32">
        <v>87</v>
      </c>
      <c r="G53" s="9">
        <f t="shared" si="10"/>
        <v>395</v>
      </c>
      <c r="H53" s="9">
        <f t="shared" si="11"/>
        <v>434.50000000000006</v>
      </c>
      <c r="I53" s="57" t="e">
        <f>#REF!+25</f>
        <v>#REF!</v>
      </c>
      <c r="J53" s="58">
        <v>0</v>
      </c>
      <c r="K53" s="59">
        <f t="shared" si="12"/>
        <v>0</v>
      </c>
      <c r="L53" s="60">
        <f t="shared" si="9"/>
        <v>0</v>
      </c>
      <c r="M53" s="59">
        <f t="shared" si="13"/>
        <v>1129700.0000000002</v>
      </c>
      <c r="N53" s="66" t="s">
        <v>48</v>
      </c>
    </row>
    <row r="54" spans="1:18" ht="16.5" x14ac:dyDescent="0.3">
      <c r="A54" s="34">
        <v>53</v>
      </c>
      <c r="B54" s="35">
        <v>1206</v>
      </c>
      <c r="C54" s="35">
        <v>12</v>
      </c>
      <c r="D54" s="32" t="s">
        <v>13</v>
      </c>
      <c r="E54" s="32">
        <v>397</v>
      </c>
      <c r="F54" s="35">
        <v>0</v>
      </c>
      <c r="G54" s="9">
        <f t="shared" si="10"/>
        <v>397</v>
      </c>
      <c r="H54" s="9">
        <f t="shared" si="11"/>
        <v>436.70000000000005</v>
      </c>
      <c r="I54" s="57" t="e">
        <f>#REF!</f>
        <v>#REF!</v>
      </c>
      <c r="J54" s="58">
        <v>0</v>
      </c>
      <c r="K54" s="59">
        <f t="shared" si="12"/>
        <v>0</v>
      </c>
      <c r="L54" s="60">
        <f t="shared" si="9"/>
        <v>0</v>
      </c>
      <c r="M54" s="59">
        <f t="shared" si="13"/>
        <v>1135420.0000000002</v>
      </c>
      <c r="N54" s="66" t="s">
        <v>48</v>
      </c>
    </row>
    <row r="55" spans="1:18" ht="16.5" x14ac:dyDescent="0.3">
      <c r="A55" s="34">
        <v>54</v>
      </c>
      <c r="B55" s="35">
        <v>1207</v>
      </c>
      <c r="C55" s="35">
        <v>12</v>
      </c>
      <c r="D55" s="32" t="s">
        <v>12</v>
      </c>
      <c r="E55" s="32">
        <v>634</v>
      </c>
      <c r="F55" s="35">
        <v>0</v>
      </c>
      <c r="G55" s="9">
        <f t="shared" si="10"/>
        <v>634</v>
      </c>
      <c r="H55" s="9">
        <f t="shared" si="11"/>
        <v>697.40000000000009</v>
      </c>
      <c r="I55" s="57" t="e">
        <f>I54</f>
        <v>#REF!</v>
      </c>
      <c r="J55" s="58">
        <v>0</v>
      </c>
      <c r="K55" s="59">
        <f t="shared" si="12"/>
        <v>0</v>
      </c>
      <c r="L55" s="60">
        <f t="shared" si="9"/>
        <v>0</v>
      </c>
      <c r="M55" s="59">
        <f t="shared" si="13"/>
        <v>1813240.0000000002</v>
      </c>
      <c r="N55" s="66" t="s">
        <v>48</v>
      </c>
    </row>
    <row r="56" spans="1:18" ht="16.5" x14ac:dyDescent="0.3">
      <c r="A56" s="34">
        <v>55</v>
      </c>
      <c r="B56" s="35">
        <v>1208</v>
      </c>
      <c r="C56" s="35">
        <v>12</v>
      </c>
      <c r="D56" s="32" t="s">
        <v>12</v>
      </c>
      <c r="E56" s="32">
        <v>634</v>
      </c>
      <c r="F56" s="35">
        <v>0</v>
      </c>
      <c r="G56" s="9">
        <f t="shared" si="10"/>
        <v>634</v>
      </c>
      <c r="H56" s="9">
        <f t="shared" si="11"/>
        <v>697.40000000000009</v>
      </c>
      <c r="I56" s="57" t="e">
        <f>I55</f>
        <v>#REF!</v>
      </c>
      <c r="J56" s="58">
        <v>0</v>
      </c>
      <c r="K56" s="59">
        <f t="shared" si="12"/>
        <v>0</v>
      </c>
      <c r="L56" s="60">
        <f t="shared" si="9"/>
        <v>0</v>
      </c>
      <c r="M56" s="59">
        <f t="shared" si="13"/>
        <v>1813240.0000000002</v>
      </c>
      <c r="N56" s="66" t="s">
        <v>48</v>
      </c>
    </row>
    <row r="57" spans="1:18" x14ac:dyDescent="0.25">
      <c r="A57" s="52" t="s">
        <v>3</v>
      </c>
      <c r="B57" s="52"/>
      <c r="C57" s="52"/>
      <c r="D57" s="52"/>
      <c r="E57" s="10">
        <f>SUM(E2:E56)</f>
        <v>33796</v>
      </c>
      <c r="F57" s="10">
        <f>SUM(F2:F56)</f>
        <v>516</v>
      </c>
      <c r="G57" s="10">
        <f>SUM(G2:G56)</f>
        <v>34312</v>
      </c>
      <c r="H57" s="10">
        <f>SUM(H2:H56)</f>
        <v>37743.200000000012</v>
      </c>
      <c r="I57" s="67"/>
      <c r="J57" s="68">
        <f>SUM(J2:J56)</f>
        <v>0</v>
      </c>
      <c r="K57" s="69">
        <f>SUM(K2:K56)</f>
        <v>0</v>
      </c>
      <c r="L57" s="70"/>
      <c r="M57" s="69">
        <f t="shared" ref="M57" si="16">H57*2400</f>
        <v>90583680.00000003</v>
      </c>
    </row>
    <row r="58" spans="1:18" x14ac:dyDescent="0.25">
      <c r="A58" s="41"/>
      <c r="B58" s="42"/>
      <c r="C58" s="42"/>
      <c r="D58" s="25"/>
      <c r="E58" s="25"/>
      <c r="F58" s="25"/>
      <c r="G58" s="25"/>
      <c r="H58" s="25"/>
      <c r="I58" s="71"/>
      <c r="J58" s="72"/>
      <c r="K58" s="73"/>
      <c r="L58" s="74"/>
      <c r="M58" s="73"/>
    </row>
    <row r="59" spans="1:18" x14ac:dyDescent="0.25">
      <c r="A59" s="41"/>
      <c r="B59" s="42"/>
      <c r="C59" s="42"/>
      <c r="D59" s="25"/>
      <c r="E59" s="25"/>
      <c r="F59" s="25"/>
      <c r="G59" s="25"/>
      <c r="H59" s="25"/>
      <c r="I59" s="71"/>
      <c r="J59" s="72"/>
      <c r="K59" s="73"/>
      <c r="L59" s="74"/>
      <c r="M59" s="73"/>
    </row>
    <row r="60" spans="1:18" x14ac:dyDescent="0.25">
      <c r="A60" s="41"/>
      <c r="B60" s="42"/>
      <c r="C60" s="42"/>
      <c r="D60" s="25"/>
      <c r="E60" s="25"/>
      <c r="F60" s="25"/>
      <c r="G60" s="25"/>
      <c r="H60" s="25"/>
      <c r="I60" s="71"/>
      <c r="J60" s="72"/>
      <c r="K60" s="73"/>
      <c r="L60" s="74"/>
      <c r="M60" s="73"/>
    </row>
    <row r="61" spans="1:18" x14ac:dyDescent="0.25">
      <c r="A61" s="41"/>
      <c r="B61" s="42"/>
      <c r="C61" s="42"/>
      <c r="D61" s="25"/>
      <c r="E61" s="25"/>
      <c r="F61" s="25"/>
      <c r="G61" s="25"/>
      <c r="H61" s="25"/>
      <c r="I61" s="71"/>
      <c r="J61" s="72"/>
      <c r="K61" s="73"/>
      <c r="L61" s="74"/>
      <c r="M61" s="73"/>
    </row>
    <row r="62" spans="1:18" x14ac:dyDescent="0.25">
      <c r="A62" s="41"/>
      <c r="B62" s="42"/>
      <c r="C62" s="42"/>
      <c r="D62" s="25"/>
      <c r="E62" s="25"/>
      <c r="F62" s="25"/>
      <c r="G62" s="25"/>
      <c r="H62" s="25"/>
      <c r="I62" s="71"/>
      <c r="J62" s="72"/>
      <c r="K62" s="73"/>
      <c r="L62" s="74"/>
      <c r="M62" s="73"/>
    </row>
    <row r="63" spans="1:18" x14ac:dyDescent="0.25">
      <c r="A63" s="41"/>
      <c r="B63" s="42"/>
      <c r="C63" s="42"/>
      <c r="D63" s="25"/>
      <c r="E63" s="25"/>
      <c r="F63" s="25"/>
      <c r="G63" s="25"/>
      <c r="H63" s="25"/>
      <c r="I63" s="71"/>
      <c r="J63" s="72"/>
      <c r="K63" s="73"/>
      <c r="L63" s="74"/>
      <c r="M63" s="73"/>
    </row>
    <row r="64" spans="1:18" x14ac:dyDescent="0.25">
      <c r="A64" s="41"/>
      <c r="B64" s="42"/>
      <c r="C64" s="42"/>
      <c r="D64" s="25"/>
      <c r="E64" s="25"/>
      <c r="F64" s="25"/>
      <c r="G64" s="25"/>
      <c r="H64" s="25"/>
      <c r="I64" s="71"/>
      <c r="J64" s="72"/>
      <c r="K64" s="73"/>
      <c r="L64" s="74"/>
      <c r="M64" s="73"/>
    </row>
    <row r="65" spans="1:13" x14ac:dyDescent="0.25">
      <c r="A65" s="41"/>
      <c r="B65" s="42"/>
      <c r="C65" s="42"/>
      <c r="D65" s="25"/>
      <c r="E65" s="25"/>
      <c r="F65" s="25"/>
      <c r="G65" s="25"/>
      <c r="H65" s="25"/>
      <c r="I65" s="71"/>
      <c r="J65" s="72"/>
      <c r="K65" s="73"/>
      <c r="L65" s="74"/>
      <c r="M65" s="73"/>
    </row>
    <row r="66" spans="1:13" x14ac:dyDescent="0.25">
      <c r="A66" s="41"/>
      <c r="B66" s="42"/>
      <c r="C66" s="42"/>
      <c r="D66" s="25"/>
      <c r="E66" s="25"/>
      <c r="F66" s="25"/>
      <c r="G66" s="25"/>
      <c r="H66" s="25"/>
      <c r="I66" s="71"/>
      <c r="J66" s="72"/>
      <c r="K66" s="73"/>
      <c r="L66" s="74"/>
      <c r="M66" s="73"/>
    </row>
    <row r="67" spans="1:13" x14ac:dyDescent="0.25">
      <c r="A67" s="41"/>
      <c r="B67" s="42"/>
      <c r="C67" s="42"/>
      <c r="D67" s="25"/>
      <c r="E67" s="25"/>
      <c r="F67" s="25"/>
      <c r="G67" s="25"/>
      <c r="H67" s="25"/>
      <c r="I67" s="71"/>
      <c r="J67" s="72"/>
      <c r="K67" s="73"/>
      <c r="L67" s="74"/>
      <c r="M67" s="73"/>
    </row>
    <row r="68" spans="1:13" x14ac:dyDescent="0.25">
      <c r="A68" s="41"/>
      <c r="B68" s="42"/>
      <c r="C68" s="42"/>
      <c r="D68" s="25"/>
      <c r="E68" s="25"/>
      <c r="F68" s="25"/>
      <c r="G68" s="25"/>
      <c r="H68" s="25"/>
      <c r="I68" s="71"/>
      <c r="J68" s="72"/>
      <c r="K68" s="73"/>
      <c r="L68" s="74"/>
      <c r="M68" s="73"/>
    </row>
    <row r="69" spans="1:13" x14ac:dyDescent="0.25">
      <c r="A69" s="41"/>
      <c r="B69" s="42"/>
      <c r="C69" s="42"/>
      <c r="D69" s="25"/>
      <c r="E69" s="25"/>
      <c r="F69" s="25"/>
      <c r="G69" s="25"/>
      <c r="H69" s="25"/>
      <c r="I69" s="71"/>
      <c r="J69" s="72"/>
      <c r="K69" s="73"/>
      <c r="L69" s="74"/>
      <c r="M69" s="73"/>
    </row>
    <row r="70" spans="1:13" x14ac:dyDescent="0.25">
      <c r="A70" s="41"/>
      <c r="B70" s="42"/>
      <c r="C70" s="42"/>
      <c r="D70" s="25"/>
      <c r="E70" s="25"/>
      <c r="F70" s="25"/>
      <c r="G70" s="25"/>
      <c r="H70" s="25"/>
      <c r="I70" s="71"/>
      <c r="J70" s="72"/>
      <c r="K70" s="73"/>
      <c r="L70" s="74"/>
      <c r="M70" s="73"/>
    </row>
    <row r="71" spans="1:13" x14ac:dyDescent="0.25">
      <c r="A71" s="41"/>
      <c r="B71" s="42"/>
      <c r="C71" s="42"/>
      <c r="D71" s="25"/>
      <c r="E71" s="25"/>
      <c r="F71" s="25"/>
      <c r="G71" s="25"/>
      <c r="H71" s="25"/>
      <c r="I71" s="71"/>
      <c r="J71" s="72"/>
      <c r="K71" s="73"/>
      <c r="L71" s="74"/>
      <c r="M71" s="73"/>
    </row>
    <row r="72" spans="1:13" x14ac:dyDescent="0.25">
      <c r="A72" s="41"/>
      <c r="B72" s="42"/>
      <c r="C72" s="42"/>
      <c r="D72" s="25"/>
      <c r="E72" s="25"/>
      <c r="F72" s="25"/>
      <c r="G72" s="25"/>
      <c r="H72" s="25"/>
      <c r="I72" s="71"/>
      <c r="J72" s="72"/>
      <c r="K72" s="73"/>
      <c r="L72" s="74"/>
      <c r="M72" s="73"/>
    </row>
    <row r="73" spans="1:13" x14ac:dyDescent="0.25">
      <c r="A73" s="41"/>
      <c r="B73" s="42"/>
      <c r="C73" s="42"/>
      <c r="D73" s="25"/>
      <c r="E73" s="25"/>
      <c r="F73" s="25"/>
      <c r="G73" s="25"/>
      <c r="H73" s="25"/>
      <c r="I73" s="71"/>
      <c r="J73" s="72"/>
      <c r="K73" s="73"/>
      <c r="L73" s="74"/>
      <c r="M73" s="73"/>
    </row>
    <row r="74" spans="1:13" x14ac:dyDescent="0.25">
      <c r="A74" s="41"/>
      <c r="B74" s="42"/>
      <c r="C74" s="42"/>
      <c r="D74" s="25"/>
      <c r="E74" s="25"/>
      <c r="F74" s="25"/>
      <c r="G74" s="25"/>
      <c r="H74" s="25"/>
      <c r="I74" s="71"/>
      <c r="J74" s="72"/>
      <c r="K74" s="73"/>
      <c r="L74" s="74"/>
      <c r="M74" s="73"/>
    </row>
    <row r="75" spans="1:13" x14ac:dyDescent="0.25">
      <c r="A75" s="41"/>
      <c r="B75" s="42"/>
      <c r="C75" s="42"/>
      <c r="D75" s="25"/>
      <c r="E75" s="25"/>
      <c r="F75" s="25"/>
      <c r="G75" s="25"/>
      <c r="H75" s="25"/>
      <c r="I75" s="71"/>
      <c r="J75" s="72"/>
      <c r="K75" s="73"/>
      <c r="L75" s="74"/>
      <c r="M75" s="73"/>
    </row>
    <row r="76" spans="1:13" x14ac:dyDescent="0.25">
      <c r="A76" s="41"/>
      <c r="B76" s="42"/>
      <c r="C76" s="42"/>
      <c r="D76" s="25"/>
      <c r="E76" s="25"/>
      <c r="F76" s="25"/>
      <c r="G76" s="25"/>
      <c r="H76" s="25"/>
      <c r="I76" s="71"/>
      <c r="J76" s="72"/>
      <c r="K76" s="73"/>
      <c r="L76" s="74"/>
      <c r="M76" s="73"/>
    </row>
    <row r="77" spans="1:13" x14ac:dyDescent="0.25">
      <c r="A77" s="51"/>
      <c r="B77" s="51"/>
      <c r="C77" s="51"/>
      <c r="D77" s="51"/>
      <c r="E77" s="26"/>
      <c r="F77" s="26"/>
      <c r="G77" s="26"/>
      <c r="H77" s="26"/>
      <c r="I77" s="75"/>
      <c r="J77" s="76"/>
      <c r="K77" s="76"/>
      <c r="L77" s="74"/>
      <c r="M77" s="76"/>
    </row>
  </sheetData>
  <mergeCells count="2">
    <mergeCell ref="A57:D57"/>
    <mergeCell ref="A77:D7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zoomScale="130" zoomScaleNormal="130" workbookViewId="0">
      <selection activeCell="K6" sqref="K6"/>
    </sheetView>
  </sheetViews>
  <sheetFormatPr defaultRowHeight="15" x14ac:dyDescent="0.25"/>
  <cols>
    <col min="2" max="2" width="10.28515625" customWidth="1"/>
    <col min="3" max="3" width="18.5703125" customWidth="1"/>
    <col min="4" max="4" width="10.42578125" customWidth="1"/>
    <col min="5" max="6" width="11.5703125" bestFit="1" customWidth="1"/>
    <col min="7" max="7" width="19.28515625" customWidth="1"/>
    <col min="8" max="8" width="21" customWidth="1"/>
    <col min="9" max="9" width="5.7109375" customWidth="1"/>
    <col min="10" max="10" width="19.28515625" customWidth="1"/>
    <col min="11" max="11" width="16.28515625" bestFit="1" customWidth="1"/>
    <col min="12" max="12" width="15.28515625" bestFit="1" customWidth="1"/>
  </cols>
  <sheetData>
    <row r="1" spans="1:13" x14ac:dyDescent="0.25">
      <c r="A1" s="2" t="s">
        <v>4</v>
      </c>
      <c r="B1" s="2" t="s">
        <v>17</v>
      </c>
      <c r="C1" s="2" t="s">
        <v>10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M1" s="1"/>
    </row>
    <row r="2" spans="1:13" ht="54" customHeight="1" x14ac:dyDescent="0.25">
      <c r="A2" s="78">
        <v>1</v>
      </c>
      <c r="B2" s="13" t="s">
        <v>47</v>
      </c>
      <c r="C2" s="14" t="s">
        <v>49</v>
      </c>
      <c r="D2" s="22">
        <f>19+19+16</f>
        <v>54</v>
      </c>
      <c r="E2" s="15">
        <v>32887</v>
      </c>
      <c r="F2" s="16">
        <v>36176</v>
      </c>
      <c r="G2" s="79">
        <v>405962100</v>
      </c>
      <c r="H2" s="80">
        <v>438439068</v>
      </c>
      <c r="I2" s="17"/>
      <c r="J2" s="18">
        <v>2600</v>
      </c>
      <c r="K2" s="19">
        <f>F2*J2</f>
        <v>94057600</v>
      </c>
      <c r="L2" s="19"/>
      <c r="M2" s="1"/>
    </row>
    <row r="3" spans="1:13" ht="64.5" customHeight="1" x14ac:dyDescent="0.25">
      <c r="A3" s="78"/>
      <c r="B3" s="13" t="s">
        <v>48</v>
      </c>
      <c r="C3" s="14" t="s">
        <v>50</v>
      </c>
      <c r="D3" s="22">
        <f>17+17+21</f>
        <v>55</v>
      </c>
      <c r="E3" s="15">
        <v>34327</v>
      </c>
      <c r="F3" s="16">
        <v>37760</v>
      </c>
      <c r="G3" s="79">
        <v>0</v>
      </c>
      <c r="H3" s="80">
        <v>0</v>
      </c>
      <c r="I3" s="17"/>
      <c r="J3" s="18">
        <v>2600</v>
      </c>
      <c r="K3" s="19">
        <f>F3*J3</f>
        <v>98176000</v>
      </c>
      <c r="L3" s="19"/>
      <c r="M3" s="1"/>
    </row>
    <row r="4" spans="1:13" x14ac:dyDescent="0.25">
      <c r="A4" s="53" t="s">
        <v>3</v>
      </c>
      <c r="B4" s="53"/>
      <c r="C4" s="53"/>
      <c r="D4" s="20">
        <f t="shared" ref="D4:F4" si="0">SUM(D2:D3)</f>
        <v>109</v>
      </c>
      <c r="E4" s="21">
        <f t="shared" si="0"/>
        <v>67214</v>
      </c>
      <c r="F4" s="21">
        <f t="shared" si="0"/>
        <v>73936</v>
      </c>
      <c r="G4" s="81">
        <f t="shared" ref="G4:H4" si="1">SUM(G2:G3)</f>
        <v>405962100</v>
      </c>
      <c r="H4" s="81">
        <f t="shared" si="1"/>
        <v>438439068</v>
      </c>
      <c r="J4" s="3"/>
      <c r="K4" s="23">
        <f>SUM(K2:K3)</f>
        <v>192233600</v>
      </c>
      <c r="M4" s="1"/>
    </row>
    <row r="5" spans="1:13" x14ac:dyDescent="0.25">
      <c r="F5" s="5"/>
      <c r="M5" s="1"/>
    </row>
    <row r="6" spans="1:13" x14ac:dyDescent="0.25">
      <c r="K6" s="4">
        <f>K4*72%</f>
        <v>138408192</v>
      </c>
      <c r="M6" s="1"/>
    </row>
    <row r="7" spans="1:13" x14ac:dyDescent="0.25">
      <c r="M7" s="1"/>
    </row>
    <row r="8" spans="1:13" x14ac:dyDescent="0.25">
      <c r="H8">
        <f>F4*2600</f>
        <v>192233600</v>
      </c>
      <c r="M8" s="1"/>
    </row>
    <row r="13" spans="1:13" x14ac:dyDescent="0.25">
      <c r="E13">
        <f>16+44</f>
        <v>60</v>
      </c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8C019-947C-4CCB-819E-D16BB6F3CB41}">
  <dimension ref="A1"/>
  <sheetViews>
    <sheetView topLeftCell="A7" workbookViewId="0">
      <selection activeCell="B3" sqref="B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C13:AG21"/>
  <sheetViews>
    <sheetView topLeftCell="M1" zoomScale="115" zoomScaleNormal="115" workbookViewId="0">
      <selection activeCell="AG21" sqref="AG21"/>
    </sheetView>
  </sheetViews>
  <sheetFormatPr defaultRowHeight="15" x14ac:dyDescent="0.25"/>
  <sheetData>
    <row r="13" spans="29:33" ht="16.5" x14ac:dyDescent="0.25">
      <c r="AC13" s="27">
        <v>1</v>
      </c>
      <c r="AD13" s="27" t="s">
        <v>26</v>
      </c>
      <c r="AE13" s="27">
        <v>74.709999999999994</v>
      </c>
      <c r="AF13" s="28">
        <f>AE13*10.764</f>
        <v>804.17843999999991</v>
      </c>
      <c r="AG13" s="27">
        <v>7</v>
      </c>
    </row>
    <row r="14" spans="29:33" ht="16.5" x14ac:dyDescent="0.25">
      <c r="AC14" s="27">
        <v>2</v>
      </c>
      <c r="AD14" s="27" t="s">
        <v>26</v>
      </c>
      <c r="AE14" s="27">
        <v>77.209999999999994</v>
      </c>
      <c r="AF14" s="28">
        <f t="shared" ref="AF14:AF20" si="0">AE14*10.764</f>
        <v>831.08843999999988</v>
      </c>
      <c r="AG14" s="27">
        <v>7</v>
      </c>
    </row>
    <row r="15" spans="29:33" ht="16.5" x14ac:dyDescent="0.25">
      <c r="AC15" s="27">
        <v>3</v>
      </c>
      <c r="AD15" s="27" t="s">
        <v>15</v>
      </c>
      <c r="AE15" s="27">
        <v>58.91</v>
      </c>
      <c r="AF15" s="28">
        <f t="shared" si="0"/>
        <v>634.10723999999993</v>
      </c>
      <c r="AG15" s="27">
        <v>21</v>
      </c>
    </row>
    <row r="16" spans="29:33" ht="16.5" x14ac:dyDescent="0.25">
      <c r="AC16" s="27">
        <v>4</v>
      </c>
      <c r="AD16" s="27" t="s">
        <v>14</v>
      </c>
      <c r="AE16" s="27">
        <v>38.15</v>
      </c>
      <c r="AF16" s="28">
        <f t="shared" si="0"/>
        <v>410.64659999999998</v>
      </c>
      <c r="AG16" s="27">
        <v>5</v>
      </c>
    </row>
    <row r="17" spans="29:33" ht="16.5" x14ac:dyDescent="0.25">
      <c r="AC17" s="27">
        <v>5</v>
      </c>
      <c r="AD17" s="27" t="s">
        <v>15</v>
      </c>
      <c r="AE17" s="27">
        <v>53.74</v>
      </c>
      <c r="AF17" s="28">
        <f t="shared" si="0"/>
        <v>578.45735999999999</v>
      </c>
      <c r="AG17" s="27">
        <v>5</v>
      </c>
    </row>
    <row r="18" spans="29:33" ht="16.5" x14ac:dyDescent="0.25">
      <c r="AC18" s="27">
        <v>6</v>
      </c>
      <c r="AD18" s="27" t="s">
        <v>26</v>
      </c>
      <c r="AE18" s="27">
        <v>77.790000000000006</v>
      </c>
      <c r="AF18" s="28">
        <f t="shared" si="0"/>
        <v>837.33155999999997</v>
      </c>
      <c r="AG18" s="27">
        <v>7</v>
      </c>
    </row>
    <row r="19" spans="29:33" ht="16.5" x14ac:dyDescent="0.25">
      <c r="AC19" s="27">
        <v>7</v>
      </c>
      <c r="AD19" s="27" t="s">
        <v>14</v>
      </c>
      <c r="AE19" s="27">
        <v>36.9</v>
      </c>
      <c r="AF19" s="28">
        <f t="shared" si="0"/>
        <v>397.19159999999994</v>
      </c>
      <c r="AG19" s="27">
        <v>10</v>
      </c>
    </row>
    <row r="20" spans="29:33" ht="16.5" x14ac:dyDescent="0.25">
      <c r="AC20" s="27">
        <v>8</v>
      </c>
      <c r="AD20" s="27" t="s">
        <v>14</v>
      </c>
      <c r="AE20" s="27">
        <v>36.43</v>
      </c>
      <c r="AF20" s="28">
        <f t="shared" si="0"/>
        <v>392.13252</v>
      </c>
      <c r="AG20" s="27">
        <v>5</v>
      </c>
    </row>
    <row r="21" spans="29:33" ht="16.5" x14ac:dyDescent="0.25">
      <c r="AC21" s="29"/>
      <c r="AD21" s="29"/>
      <c r="AE21" s="29"/>
      <c r="AF21" s="29"/>
      <c r="AG21" s="24">
        <f>SUM(AG13:AG20)</f>
        <v>67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4"/>
  <sheetViews>
    <sheetView zoomScale="115" zoomScaleNormal="115" workbookViewId="0">
      <selection activeCell="H4" sqref="H4"/>
    </sheetView>
  </sheetViews>
  <sheetFormatPr defaultRowHeight="15" x14ac:dyDescent="0.25"/>
  <cols>
    <col min="1" max="1" width="16.140625" style="46" bestFit="1" customWidth="1"/>
    <col min="2" max="5" width="9.140625" style="46"/>
    <col min="6" max="6" width="11.5703125" style="46" bestFit="1" customWidth="1"/>
    <col min="7" max="8" width="11.5703125" style="46" customWidth="1"/>
    <col min="9" max="9" width="17.42578125" style="46" bestFit="1" customWidth="1"/>
    <col min="10" max="10" width="14.85546875" style="46" customWidth="1"/>
    <col min="11" max="12" width="9.140625" style="46"/>
    <col min="13" max="16384" width="9.140625" style="17"/>
  </cols>
  <sheetData>
    <row r="1" spans="1:12" s="30" customFormat="1" ht="25.5" x14ac:dyDescent="0.25">
      <c r="A1" s="47" t="s">
        <v>25</v>
      </c>
      <c r="B1" s="47" t="s">
        <v>34</v>
      </c>
      <c r="C1" s="47" t="s">
        <v>11</v>
      </c>
      <c r="D1" s="47" t="s">
        <v>28</v>
      </c>
      <c r="E1" s="47" t="s">
        <v>29</v>
      </c>
      <c r="F1" s="47" t="s">
        <v>27</v>
      </c>
      <c r="G1" s="48" t="s">
        <v>30</v>
      </c>
      <c r="H1" s="48"/>
      <c r="I1" s="47" t="s">
        <v>31</v>
      </c>
      <c r="J1" s="47"/>
      <c r="K1" s="47"/>
      <c r="L1" s="47"/>
    </row>
    <row r="2" spans="1:12" x14ac:dyDescent="0.25">
      <c r="A2" s="32" t="s">
        <v>24</v>
      </c>
      <c r="B2" s="32">
        <v>3</v>
      </c>
      <c r="C2" s="32" t="s">
        <v>23</v>
      </c>
      <c r="D2" s="32">
        <v>77.790000000000006</v>
      </c>
      <c r="E2" s="15">
        <f>D2*10.764</f>
        <v>837.33155999999997</v>
      </c>
      <c r="F2" s="54">
        <v>22.721</v>
      </c>
      <c r="G2" s="15">
        <f>F2*10.764</f>
        <v>244.56884399999998</v>
      </c>
      <c r="H2" s="15">
        <f>G2*40%</f>
        <v>97.827537599999999</v>
      </c>
      <c r="I2" s="15">
        <f>E2+H2</f>
        <v>935.1590976</v>
      </c>
      <c r="J2" s="32">
        <v>837</v>
      </c>
      <c r="K2" s="32">
        <v>245</v>
      </c>
      <c r="L2" s="32">
        <v>1082</v>
      </c>
    </row>
    <row r="3" spans="1:12" x14ac:dyDescent="0.25">
      <c r="A3" s="32"/>
      <c r="B3" s="32">
        <v>4</v>
      </c>
      <c r="C3" s="32" t="s">
        <v>12</v>
      </c>
      <c r="D3" s="32">
        <v>58.91</v>
      </c>
      <c r="E3" s="15">
        <f t="shared" ref="E3:E7" si="0">D3*10.764</f>
        <v>634.10723999999993</v>
      </c>
      <c r="F3" s="54">
        <v>22.721</v>
      </c>
      <c r="G3" s="15">
        <f t="shared" ref="G3:G15" si="1">F3*10.764</f>
        <v>244.56884399999998</v>
      </c>
      <c r="H3" s="15">
        <f t="shared" ref="H3:H7" si="2">G3*40%</f>
        <v>97.827537599999999</v>
      </c>
      <c r="I3" s="15">
        <f t="shared" ref="I3:I7" si="3">E3+H3</f>
        <v>731.93477759999996</v>
      </c>
      <c r="J3" s="32">
        <v>634</v>
      </c>
      <c r="K3" s="32">
        <v>240</v>
      </c>
      <c r="L3" s="32">
        <v>874</v>
      </c>
    </row>
    <row r="4" spans="1:12" x14ac:dyDescent="0.25">
      <c r="A4" s="32"/>
      <c r="B4" s="32">
        <v>5</v>
      </c>
      <c r="C4" s="32" t="s">
        <v>23</v>
      </c>
      <c r="D4" s="32">
        <v>74.715000000000003</v>
      </c>
      <c r="E4" s="15">
        <f t="shared" si="0"/>
        <v>804.23226</v>
      </c>
      <c r="F4" s="54">
        <v>54.674999999999997</v>
      </c>
      <c r="G4" s="15">
        <f t="shared" si="1"/>
        <v>588.5216999999999</v>
      </c>
      <c r="H4" s="15">
        <f t="shared" si="2"/>
        <v>235.40867999999998</v>
      </c>
      <c r="I4" s="15">
        <f t="shared" si="3"/>
        <v>1039.64094</v>
      </c>
      <c r="J4" s="32">
        <v>804</v>
      </c>
      <c r="K4" s="32">
        <v>626</v>
      </c>
      <c r="L4" s="32">
        <v>1430</v>
      </c>
    </row>
    <row r="5" spans="1:12" x14ac:dyDescent="0.25">
      <c r="A5" s="32"/>
      <c r="B5" s="32">
        <v>7</v>
      </c>
      <c r="C5" s="32" t="s">
        <v>12</v>
      </c>
      <c r="D5" s="32">
        <v>58.915999999999997</v>
      </c>
      <c r="E5" s="15">
        <f t="shared" si="0"/>
        <v>634.1718239999999</v>
      </c>
      <c r="F5" s="54">
        <v>27.027000000000001</v>
      </c>
      <c r="G5" s="15">
        <f t="shared" si="1"/>
        <v>290.91862800000001</v>
      </c>
      <c r="H5" s="15">
        <f t="shared" si="2"/>
        <v>116.3674512</v>
      </c>
      <c r="I5" s="15">
        <f t="shared" si="3"/>
        <v>750.53927519999991</v>
      </c>
      <c r="J5" s="32">
        <v>634</v>
      </c>
      <c r="K5" s="32">
        <v>291</v>
      </c>
      <c r="L5" s="32">
        <v>925</v>
      </c>
    </row>
    <row r="6" spans="1:12" x14ac:dyDescent="0.25">
      <c r="A6" s="32"/>
      <c r="B6" s="32">
        <v>8</v>
      </c>
      <c r="C6" s="32" t="s">
        <v>12</v>
      </c>
      <c r="D6" s="32">
        <v>58.915999999999997</v>
      </c>
      <c r="E6" s="15">
        <f t="shared" si="0"/>
        <v>634.1718239999999</v>
      </c>
      <c r="F6" s="54">
        <v>27.027000000000001</v>
      </c>
      <c r="G6" s="15">
        <f t="shared" si="1"/>
        <v>290.91862800000001</v>
      </c>
      <c r="H6" s="15">
        <f t="shared" si="2"/>
        <v>116.3674512</v>
      </c>
      <c r="I6" s="15">
        <f t="shared" si="3"/>
        <v>750.53927519999991</v>
      </c>
      <c r="J6" s="32">
        <v>634</v>
      </c>
      <c r="K6" s="32">
        <v>291</v>
      </c>
      <c r="L6" s="32">
        <v>925</v>
      </c>
    </row>
    <row r="7" spans="1:12" x14ac:dyDescent="0.25">
      <c r="A7" s="32"/>
      <c r="B7" s="32">
        <v>10</v>
      </c>
      <c r="C7" s="32" t="s">
        <v>23</v>
      </c>
      <c r="D7" s="32">
        <v>77.218999999999994</v>
      </c>
      <c r="E7" s="15">
        <f t="shared" si="0"/>
        <v>831.18531599999983</v>
      </c>
      <c r="F7" s="54">
        <v>28.097000000000001</v>
      </c>
      <c r="G7" s="15">
        <f t="shared" si="1"/>
        <v>302.43610799999999</v>
      </c>
      <c r="H7" s="15">
        <f t="shared" si="2"/>
        <v>120.9744432</v>
      </c>
      <c r="I7" s="15">
        <f t="shared" si="3"/>
        <v>952.15975919999983</v>
      </c>
      <c r="J7" s="32">
        <v>831</v>
      </c>
      <c r="K7" s="32">
        <v>312</v>
      </c>
      <c r="L7" s="32">
        <v>1143</v>
      </c>
    </row>
    <row r="8" spans="1:12" x14ac:dyDescent="0.25">
      <c r="A8" s="32"/>
      <c r="B8" s="32"/>
      <c r="C8" s="32"/>
      <c r="D8" s="32"/>
      <c r="E8" s="32"/>
      <c r="F8" s="32"/>
      <c r="G8" s="15"/>
      <c r="H8" s="15"/>
      <c r="I8" s="15"/>
      <c r="J8" s="32"/>
      <c r="K8" s="32"/>
      <c r="L8" s="32"/>
    </row>
    <row r="9" spans="1:12" ht="25.5" x14ac:dyDescent="0.25">
      <c r="A9" s="48" t="s">
        <v>32</v>
      </c>
      <c r="B9" s="47" t="s">
        <v>34</v>
      </c>
      <c r="C9" s="47" t="s">
        <v>11</v>
      </c>
      <c r="D9" s="47" t="s">
        <v>28</v>
      </c>
      <c r="E9" s="47" t="s">
        <v>29</v>
      </c>
      <c r="F9" s="47" t="s">
        <v>27</v>
      </c>
      <c r="G9" s="48" t="s">
        <v>30</v>
      </c>
      <c r="H9" s="48"/>
      <c r="I9" s="47" t="s">
        <v>31</v>
      </c>
      <c r="J9" s="49"/>
      <c r="K9" s="49"/>
      <c r="L9" s="49"/>
    </row>
    <row r="10" spans="1:12" x14ac:dyDescent="0.25">
      <c r="A10" s="32" t="s">
        <v>24</v>
      </c>
      <c r="B10" s="32">
        <v>3</v>
      </c>
      <c r="C10" s="32" t="s">
        <v>23</v>
      </c>
      <c r="D10" s="32">
        <v>77.790000000000006</v>
      </c>
      <c r="E10" s="15">
        <f>D10*10.764</f>
        <v>837.33155999999997</v>
      </c>
      <c r="F10" s="15">
        <v>0</v>
      </c>
      <c r="G10" s="15">
        <f t="shared" si="1"/>
        <v>0</v>
      </c>
      <c r="H10" s="15"/>
      <c r="I10" s="15">
        <f t="shared" ref="I3:I15" si="4">E10+G10</f>
        <v>837.33155999999997</v>
      </c>
      <c r="J10" s="32">
        <v>837</v>
      </c>
      <c r="K10" s="32"/>
      <c r="L10" s="32"/>
    </row>
    <row r="11" spans="1:12" x14ac:dyDescent="0.25">
      <c r="A11" s="32"/>
      <c r="B11" s="32">
        <v>4</v>
      </c>
      <c r="C11" s="32" t="s">
        <v>12</v>
      </c>
      <c r="D11" s="32">
        <v>58.91</v>
      </c>
      <c r="E11" s="15">
        <f t="shared" ref="E11:E15" si="5">D11*10.764</f>
        <v>634.10723999999993</v>
      </c>
      <c r="F11" s="15">
        <v>0</v>
      </c>
      <c r="G11" s="15">
        <f t="shared" si="1"/>
        <v>0</v>
      </c>
      <c r="H11" s="15"/>
      <c r="I11" s="15">
        <f t="shared" si="4"/>
        <v>634.10723999999993</v>
      </c>
      <c r="J11" s="32">
        <v>634</v>
      </c>
      <c r="K11" s="32"/>
      <c r="L11" s="32"/>
    </row>
    <row r="12" spans="1:12" x14ac:dyDescent="0.25">
      <c r="A12" s="32"/>
      <c r="B12" s="32">
        <v>5</v>
      </c>
      <c r="C12" s="32" t="s">
        <v>23</v>
      </c>
      <c r="D12" s="32">
        <v>74.715000000000003</v>
      </c>
      <c r="E12" s="15">
        <f t="shared" si="5"/>
        <v>804.23226</v>
      </c>
      <c r="F12" s="15">
        <v>0</v>
      </c>
      <c r="G12" s="15">
        <f t="shared" si="1"/>
        <v>0</v>
      </c>
      <c r="H12" s="15"/>
      <c r="I12" s="15">
        <f t="shared" si="4"/>
        <v>804.23226</v>
      </c>
      <c r="J12" s="32">
        <v>804</v>
      </c>
      <c r="K12" s="32"/>
      <c r="L12" s="32"/>
    </row>
    <row r="13" spans="1:12" x14ac:dyDescent="0.25">
      <c r="A13" s="32"/>
      <c r="B13" s="32">
        <v>7</v>
      </c>
      <c r="C13" s="32" t="s">
        <v>12</v>
      </c>
      <c r="D13" s="32">
        <v>58.915999999999997</v>
      </c>
      <c r="E13" s="15">
        <f t="shared" si="5"/>
        <v>634.1718239999999</v>
      </c>
      <c r="F13" s="15">
        <v>0</v>
      </c>
      <c r="G13" s="15">
        <f t="shared" si="1"/>
        <v>0</v>
      </c>
      <c r="H13" s="15"/>
      <c r="I13" s="15">
        <f t="shared" si="4"/>
        <v>634.1718239999999</v>
      </c>
      <c r="J13" s="32">
        <v>634</v>
      </c>
      <c r="K13" s="32"/>
      <c r="L13" s="32"/>
    </row>
    <row r="14" spans="1:12" x14ac:dyDescent="0.25">
      <c r="A14" s="32"/>
      <c r="B14" s="32">
        <v>8</v>
      </c>
      <c r="C14" s="32" t="s">
        <v>12</v>
      </c>
      <c r="D14" s="32">
        <v>58.915999999999997</v>
      </c>
      <c r="E14" s="15">
        <f t="shared" si="5"/>
        <v>634.1718239999999</v>
      </c>
      <c r="F14" s="15">
        <v>0</v>
      </c>
      <c r="G14" s="15">
        <f t="shared" si="1"/>
        <v>0</v>
      </c>
      <c r="H14" s="15"/>
      <c r="I14" s="15">
        <f t="shared" si="4"/>
        <v>634.1718239999999</v>
      </c>
      <c r="J14" s="32">
        <v>634</v>
      </c>
      <c r="K14" s="32"/>
      <c r="L14" s="32"/>
    </row>
    <row r="15" spans="1:12" x14ac:dyDescent="0.25">
      <c r="A15" s="32"/>
      <c r="B15" s="32">
        <v>10</v>
      </c>
      <c r="C15" s="32" t="s">
        <v>23</v>
      </c>
      <c r="D15" s="32">
        <v>77.218999999999994</v>
      </c>
      <c r="E15" s="15">
        <f t="shared" si="5"/>
        <v>831.18531599999983</v>
      </c>
      <c r="F15" s="15">
        <v>0</v>
      </c>
      <c r="G15" s="15">
        <f t="shared" si="1"/>
        <v>0</v>
      </c>
      <c r="H15" s="15"/>
      <c r="I15" s="15">
        <f t="shared" si="4"/>
        <v>831.18531599999983</v>
      </c>
      <c r="J15" s="32">
        <v>831</v>
      </c>
      <c r="K15" s="32"/>
      <c r="L15" s="32"/>
    </row>
    <row r="16" spans="1:12" x14ac:dyDescent="0.25">
      <c r="A16" s="32"/>
      <c r="B16" s="32"/>
      <c r="C16" s="32"/>
      <c r="D16" s="32"/>
      <c r="E16" s="32"/>
      <c r="F16" s="15"/>
      <c r="G16" s="15"/>
      <c r="H16" s="15"/>
      <c r="I16" s="32"/>
      <c r="J16" s="32"/>
      <c r="K16" s="32"/>
      <c r="L16" s="32"/>
    </row>
    <row r="17" spans="1:12" s="30" customFormat="1" ht="25.5" x14ac:dyDescent="0.25">
      <c r="A17" s="47" t="s">
        <v>33</v>
      </c>
      <c r="B17" s="47" t="s">
        <v>34</v>
      </c>
      <c r="C17" s="47" t="s">
        <v>11</v>
      </c>
      <c r="D17" s="47" t="s">
        <v>28</v>
      </c>
      <c r="E17" s="47" t="s">
        <v>29</v>
      </c>
      <c r="F17" s="47" t="s">
        <v>27</v>
      </c>
      <c r="G17" s="48" t="s">
        <v>30</v>
      </c>
      <c r="H17" s="48"/>
      <c r="I17" s="47" t="s">
        <v>31</v>
      </c>
      <c r="J17" s="47"/>
      <c r="K17" s="47"/>
      <c r="L17" s="47"/>
    </row>
    <row r="18" spans="1:12" x14ac:dyDescent="0.25">
      <c r="A18" s="32"/>
      <c r="B18" s="32">
        <v>1</v>
      </c>
      <c r="C18" s="33" t="s">
        <v>13</v>
      </c>
      <c r="D18" s="32">
        <v>38.158999999999999</v>
      </c>
      <c r="E18" s="15">
        <f>D18*10.764</f>
        <v>410.74347599999999</v>
      </c>
      <c r="F18" s="15">
        <v>0</v>
      </c>
      <c r="G18" s="15">
        <f>F18*10.764</f>
        <v>0</v>
      </c>
      <c r="H18" s="15"/>
      <c r="I18" s="15">
        <f>E18+G18</f>
        <v>410.74347599999999</v>
      </c>
      <c r="J18" s="32">
        <v>411</v>
      </c>
      <c r="K18" s="32"/>
      <c r="L18" s="32"/>
    </row>
    <row r="19" spans="1:12" x14ac:dyDescent="0.25">
      <c r="A19" s="32"/>
      <c r="B19" s="32">
        <v>2</v>
      </c>
      <c r="C19" s="32" t="s">
        <v>12</v>
      </c>
      <c r="D19" s="32">
        <v>53.749000000000002</v>
      </c>
      <c r="E19" s="15">
        <f t="shared" ref="E19:E28" si="6">D19*10.764</f>
        <v>578.55423599999995</v>
      </c>
      <c r="F19" s="15">
        <v>0</v>
      </c>
      <c r="G19" s="15">
        <f t="shared" ref="G19:G28" si="7">F19*10.764</f>
        <v>0</v>
      </c>
      <c r="H19" s="15"/>
      <c r="I19" s="15">
        <f t="shared" ref="I19:I28" si="8">E19+G19</f>
        <v>578.55423599999995</v>
      </c>
      <c r="J19" s="32">
        <v>579</v>
      </c>
      <c r="K19" s="32"/>
      <c r="L19" s="32"/>
    </row>
    <row r="20" spans="1:12" x14ac:dyDescent="0.25">
      <c r="A20" s="31"/>
      <c r="B20" s="32">
        <v>3</v>
      </c>
      <c r="C20" s="32" t="s">
        <v>23</v>
      </c>
      <c r="D20" s="32">
        <v>77.793000000000006</v>
      </c>
      <c r="E20" s="15">
        <f t="shared" si="6"/>
        <v>837.36385200000007</v>
      </c>
      <c r="F20" s="15">
        <v>0</v>
      </c>
      <c r="G20" s="15">
        <f t="shared" si="7"/>
        <v>0</v>
      </c>
      <c r="H20" s="15"/>
      <c r="I20" s="15">
        <f t="shared" si="8"/>
        <v>837.36385200000007</v>
      </c>
      <c r="J20" s="32">
        <v>837</v>
      </c>
      <c r="K20" s="32"/>
      <c r="L20" s="32"/>
    </row>
    <row r="21" spans="1:12" x14ac:dyDescent="0.25">
      <c r="A21" s="32"/>
      <c r="B21" s="32">
        <v>4</v>
      </c>
      <c r="C21" s="32" t="s">
        <v>12</v>
      </c>
      <c r="D21" s="32">
        <v>58.915999999999997</v>
      </c>
      <c r="E21" s="15">
        <f t="shared" si="6"/>
        <v>634.1718239999999</v>
      </c>
      <c r="F21" s="15">
        <v>0</v>
      </c>
      <c r="G21" s="15">
        <f t="shared" si="7"/>
        <v>0</v>
      </c>
      <c r="H21" s="15"/>
      <c r="I21" s="15">
        <f t="shared" si="8"/>
        <v>634.1718239999999</v>
      </c>
      <c r="J21" s="32">
        <v>634</v>
      </c>
      <c r="K21" s="32"/>
      <c r="L21" s="32"/>
    </row>
    <row r="22" spans="1:12" x14ac:dyDescent="0.25">
      <c r="A22" s="32"/>
      <c r="B22" s="32">
        <v>5</v>
      </c>
      <c r="C22" s="32" t="s">
        <v>23</v>
      </c>
      <c r="D22" s="32">
        <v>74.715000000000003</v>
      </c>
      <c r="E22" s="15">
        <f t="shared" si="6"/>
        <v>804.23226</v>
      </c>
      <c r="F22" s="15">
        <v>0</v>
      </c>
      <c r="G22" s="15">
        <f t="shared" si="7"/>
        <v>0</v>
      </c>
      <c r="H22" s="15"/>
      <c r="I22" s="15">
        <f t="shared" si="8"/>
        <v>804.23226</v>
      </c>
      <c r="J22" s="32">
        <v>804</v>
      </c>
      <c r="K22" s="32"/>
      <c r="L22" s="32"/>
    </row>
    <row r="23" spans="1:12" x14ac:dyDescent="0.25">
      <c r="A23" s="32"/>
      <c r="B23" s="32">
        <v>6</v>
      </c>
      <c r="C23" s="32" t="s">
        <v>13</v>
      </c>
      <c r="D23" s="32">
        <v>36.902000000000001</v>
      </c>
      <c r="E23" s="15">
        <f t="shared" si="6"/>
        <v>397.21312799999998</v>
      </c>
      <c r="F23" s="15">
        <v>0</v>
      </c>
      <c r="G23" s="15">
        <f t="shared" si="7"/>
        <v>0</v>
      </c>
      <c r="H23" s="15"/>
      <c r="I23" s="15">
        <f t="shared" si="8"/>
        <v>397.21312799999998</v>
      </c>
      <c r="J23" s="32">
        <v>397</v>
      </c>
      <c r="K23" s="32"/>
      <c r="L23" s="32"/>
    </row>
    <row r="24" spans="1:12" x14ac:dyDescent="0.25">
      <c r="A24" s="32"/>
      <c r="B24" s="32">
        <v>7</v>
      </c>
      <c r="C24" s="32" t="s">
        <v>12</v>
      </c>
      <c r="D24" s="32">
        <v>58.915999999999997</v>
      </c>
      <c r="E24" s="15">
        <f t="shared" si="6"/>
        <v>634.1718239999999</v>
      </c>
      <c r="F24" s="15">
        <v>0</v>
      </c>
      <c r="G24" s="15">
        <f t="shared" si="7"/>
        <v>0</v>
      </c>
      <c r="H24" s="15"/>
      <c r="I24" s="15">
        <f t="shared" si="8"/>
        <v>634.1718239999999</v>
      </c>
      <c r="J24" s="32">
        <v>634</v>
      </c>
      <c r="K24" s="32"/>
      <c r="L24" s="32"/>
    </row>
    <row r="25" spans="1:12" x14ac:dyDescent="0.25">
      <c r="A25" s="32"/>
      <c r="B25" s="32">
        <v>8</v>
      </c>
      <c r="C25" s="32" t="s">
        <v>12</v>
      </c>
      <c r="D25" s="32">
        <v>58.915999999999997</v>
      </c>
      <c r="E25" s="15">
        <f t="shared" si="6"/>
        <v>634.1718239999999</v>
      </c>
      <c r="F25" s="15">
        <v>0</v>
      </c>
      <c r="G25" s="15">
        <f t="shared" si="7"/>
        <v>0</v>
      </c>
      <c r="H25" s="15"/>
      <c r="I25" s="15">
        <f t="shared" si="8"/>
        <v>634.1718239999999</v>
      </c>
      <c r="J25" s="32">
        <v>634</v>
      </c>
      <c r="K25" s="32"/>
      <c r="L25" s="32"/>
    </row>
    <row r="26" spans="1:12" x14ac:dyDescent="0.25">
      <c r="A26" s="32"/>
      <c r="B26" s="32">
        <v>9</v>
      </c>
      <c r="C26" s="32" t="s">
        <v>13</v>
      </c>
      <c r="D26" s="32">
        <v>36.902000000000001</v>
      </c>
      <c r="E26" s="15">
        <f t="shared" si="6"/>
        <v>397.21312799999998</v>
      </c>
      <c r="F26" s="15">
        <v>0</v>
      </c>
      <c r="G26" s="15">
        <f t="shared" si="7"/>
        <v>0</v>
      </c>
      <c r="H26" s="15"/>
      <c r="I26" s="15">
        <f t="shared" si="8"/>
        <v>397.21312799999998</v>
      </c>
      <c r="J26" s="32">
        <v>397</v>
      </c>
      <c r="K26" s="32"/>
      <c r="L26" s="32"/>
    </row>
    <row r="27" spans="1:12" x14ac:dyDescent="0.25">
      <c r="A27" s="32"/>
      <c r="B27" s="32">
        <v>10</v>
      </c>
      <c r="C27" s="32" t="s">
        <v>23</v>
      </c>
      <c r="D27" s="32">
        <v>77.218999999999994</v>
      </c>
      <c r="E27" s="15">
        <f t="shared" si="6"/>
        <v>831.18531599999983</v>
      </c>
      <c r="F27" s="15">
        <v>0</v>
      </c>
      <c r="G27" s="15">
        <f t="shared" si="7"/>
        <v>0</v>
      </c>
      <c r="H27" s="15"/>
      <c r="I27" s="15">
        <f t="shared" si="8"/>
        <v>831.18531599999983</v>
      </c>
      <c r="J27" s="32">
        <v>831</v>
      </c>
      <c r="K27" s="32"/>
      <c r="L27" s="32"/>
    </row>
    <row r="28" spans="1:12" x14ac:dyDescent="0.25">
      <c r="A28" s="31"/>
      <c r="B28" s="32">
        <v>11</v>
      </c>
      <c r="C28" s="32" t="s">
        <v>13</v>
      </c>
      <c r="D28" s="32">
        <v>36.436999999999998</v>
      </c>
      <c r="E28" s="15">
        <f t="shared" si="6"/>
        <v>392.20786799999996</v>
      </c>
      <c r="F28" s="15">
        <v>0</v>
      </c>
      <c r="G28" s="15">
        <f t="shared" si="7"/>
        <v>0</v>
      </c>
      <c r="H28" s="15"/>
      <c r="I28" s="15">
        <f t="shared" si="8"/>
        <v>392.20786799999996</v>
      </c>
      <c r="J28" s="32">
        <v>392</v>
      </c>
      <c r="K28" s="32"/>
      <c r="L28" s="32"/>
    </row>
    <row r="29" spans="1:12" x14ac:dyDescent="0.25">
      <c r="A29" s="32"/>
      <c r="B29" s="32"/>
      <c r="C29" s="32"/>
      <c r="D29" s="32"/>
      <c r="E29" s="32"/>
      <c r="F29" s="15"/>
      <c r="G29" s="15"/>
      <c r="H29" s="15"/>
      <c r="I29" s="32"/>
      <c r="J29" s="32"/>
      <c r="K29" s="32"/>
      <c r="L29" s="32"/>
    </row>
    <row r="30" spans="1:12" s="30" customFormat="1" ht="25.5" x14ac:dyDescent="0.25">
      <c r="A30" s="47" t="s">
        <v>35</v>
      </c>
      <c r="B30" s="47" t="s">
        <v>34</v>
      </c>
      <c r="C30" s="47" t="s">
        <v>11</v>
      </c>
      <c r="D30" s="47" t="s">
        <v>28</v>
      </c>
      <c r="E30" s="47" t="s">
        <v>29</v>
      </c>
      <c r="F30" s="47" t="s">
        <v>27</v>
      </c>
      <c r="G30" s="48" t="s">
        <v>30</v>
      </c>
      <c r="H30" s="48"/>
      <c r="I30" s="47" t="s">
        <v>31</v>
      </c>
      <c r="J30" s="47"/>
      <c r="K30" s="47"/>
      <c r="L30" s="47"/>
    </row>
    <row r="31" spans="1:12" x14ac:dyDescent="0.25">
      <c r="A31" s="32"/>
      <c r="B31" s="32">
        <v>1</v>
      </c>
      <c r="C31" s="33" t="s">
        <v>13</v>
      </c>
      <c r="D31" s="32">
        <v>38.158999999999999</v>
      </c>
      <c r="E31" s="15">
        <f>D31*10.764</f>
        <v>410.74347599999999</v>
      </c>
      <c r="F31" s="15">
        <v>0</v>
      </c>
      <c r="G31" s="32">
        <f>F31*10.764</f>
        <v>0</v>
      </c>
      <c r="H31" s="32"/>
      <c r="I31" s="15">
        <f>E31+G31</f>
        <v>410.74347599999999</v>
      </c>
      <c r="J31" s="32">
        <v>411</v>
      </c>
      <c r="K31" s="32"/>
      <c r="L31" s="32"/>
    </row>
    <row r="32" spans="1:12" x14ac:dyDescent="0.25">
      <c r="A32" s="31"/>
      <c r="B32" s="32">
        <v>2</v>
      </c>
      <c r="C32" s="32" t="s">
        <v>12</v>
      </c>
      <c r="D32" s="32">
        <v>53.749000000000002</v>
      </c>
      <c r="E32" s="15">
        <f t="shared" ref="E32:E41" si="9">D32*10.764</f>
        <v>578.55423599999995</v>
      </c>
      <c r="F32" s="15">
        <v>0</v>
      </c>
      <c r="G32" s="32">
        <f t="shared" ref="G32:G41" si="10">F32*10.764</f>
        <v>0</v>
      </c>
      <c r="H32" s="32"/>
      <c r="I32" s="15">
        <f t="shared" ref="I32:I41" si="11">E32+G32</f>
        <v>578.55423599999995</v>
      </c>
      <c r="J32" s="32">
        <v>579</v>
      </c>
      <c r="K32" s="32"/>
      <c r="L32" s="32"/>
    </row>
    <row r="33" spans="1:12" x14ac:dyDescent="0.25">
      <c r="A33" s="32"/>
      <c r="B33" s="32">
        <v>3</v>
      </c>
      <c r="C33" s="32" t="s">
        <v>23</v>
      </c>
      <c r="D33" s="32">
        <v>77.793000000000006</v>
      </c>
      <c r="E33" s="15">
        <f t="shared" si="9"/>
        <v>837.36385200000007</v>
      </c>
      <c r="F33" s="15">
        <v>0</v>
      </c>
      <c r="G33" s="32">
        <f t="shared" si="10"/>
        <v>0</v>
      </c>
      <c r="H33" s="32"/>
      <c r="I33" s="15">
        <f t="shared" si="11"/>
        <v>837.36385200000007</v>
      </c>
      <c r="J33" s="32">
        <v>837</v>
      </c>
      <c r="K33" s="32"/>
      <c r="L33" s="32"/>
    </row>
    <row r="34" spans="1:12" x14ac:dyDescent="0.25">
      <c r="A34" s="32"/>
      <c r="B34" s="32">
        <v>4</v>
      </c>
      <c r="C34" s="32" t="s">
        <v>12</v>
      </c>
      <c r="D34" s="32">
        <v>58.915999999999997</v>
      </c>
      <c r="E34" s="15">
        <f t="shared" si="9"/>
        <v>634.1718239999999</v>
      </c>
      <c r="F34" s="15">
        <v>0</v>
      </c>
      <c r="G34" s="32">
        <f t="shared" si="10"/>
        <v>0</v>
      </c>
      <c r="H34" s="32"/>
      <c r="I34" s="15">
        <f t="shared" si="11"/>
        <v>634.1718239999999</v>
      </c>
      <c r="J34" s="32">
        <v>634</v>
      </c>
      <c r="K34" s="32"/>
      <c r="L34" s="32"/>
    </row>
    <row r="35" spans="1:12" x14ac:dyDescent="0.25">
      <c r="A35" s="32"/>
      <c r="B35" s="32">
        <v>5</v>
      </c>
      <c r="C35" s="32" t="s">
        <v>23</v>
      </c>
      <c r="D35" s="32">
        <v>74.715000000000003</v>
      </c>
      <c r="E35" s="15">
        <f t="shared" si="9"/>
        <v>804.23226</v>
      </c>
      <c r="F35" s="15">
        <v>0</v>
      </c>
      <c r="G35" s="32">
        <f t="shared" si="10"/>
        <v>0</v>
      </c>
      <c r="H35" s="32"/>
      <c r="I35" s="15">
        <f t="shared" si="11"/>
        <v>804.23226</v>
      </c>
      <c r="J35" s="32">
        <v>804</v>
      </c>
      <c r="K35" s="32"/>
      <c r="L35" s="32"/>
    </row>
    <row r="36" spans="1:12" x14ac:dyDescent="0.25">
      <c r="A36" s="32"/>
      <c r="B36" s="32">
        <v>6</v>
      </c>
      <c r="C36" s="32" t="s">
        <v>13</v>
      </c>
      <c r="D36" s="32">
        <v>36.902000000000001</v>
      </c>
      <c r="E36" s="15">
        <f t="shared" si="9"/>
        <v>397.21312799999998</v>
      </c>
      <c r="F36" s="15">
        <v>0</v>
      </c>
      <c r="G36" s="32">
        <f t="shared" si="10"/>
        <v>0</v>
      </c>
      <c r="H36" s="32"/>
      <c r="I36" s="15">
        <f t="shared" si="11"/>
        <v>397.21312799999998</v>
      </c>
      <c r="J36" s="32">
        <v>397</v>
      </c>
      <c r="K36" s="32"/>
      <c r="L36" s="32"/>
    </row>
    <row r="37" spans="1:12" x14ac:dyDescent="0.25">
      <c r="A37" s="32"/>
      <c r="B37" s="32">
        <v>7</v>
      </c>
      <c r="C37" s="32" t="s">
        <v>36</v>
      </c>
      <c r="D37" s="32" t="s">
        <v>36</v>
      </c>
      <c r="E37" s="15" t="s">
        <v>36</v>
      </c>
      <c r="F37" s="15">
        <v>0</v>
      </c>
      <c r="G37" s="32">
        <f t="shared" si="10"/>
        <v>0</v>
      </c>
      <c r="H37" s="32"/>
      <c r="I37" s="15" t="s">
        <v>37</v>
      </c>
      <c r="J37" s="32" t="s">
        <v>41</v>
      </c>
      <c r="K37" s="32"/>
      <c r="L37" s="32"/>
    </row>
    <row r="38" spans="1:12" x14ac:dyDescent="0.25">
      <c r="A38" s="32"/>
      <c r="B38" s="32">
        <v>8</v>
      </c>
      <c r="C38" s="32" t="s">
        <v>12</v>
      </c>
      <c r="D38" s="32">
        <v>58.915999999999997</v>
      </c>
      <c r="E38" s="15">
        <f t="shared" si="9"/>
        <v>634.1718239999999</v>
      </c>
      <c r="F38" s="15">
        <v>0</v>
      </c>
      <c r="G38" s="32">
        <f t="shared" si="10"/>
        <v>0</v>
      </c>
      <c r="H38" s="32"/>
      <c r="I38" s="15">
        <f t="shared" si="11"/>
        <v>634.1718239999999</v>
      </c>
      <c r="J38" s="32">
        <v>634</v>
      </c>
      <c r="K38" s="32"/>
      <c r="L38" s="32"/>
    </row>
    <row r="39" spans="1:12" x14ac:dyDescent="0.25">
      <c r="A39" s="32"/>
      <c r="B39" s="32">
        <v>9</v>
      </c>
      <c r="C39" s="32" t="s">
        <v>13</v>
      </c>
      <c r="D39" s="32">
        <v>36.902000000000001</v>
      </c>
      <c r="E39" s="15">
        <f t="shared" si="9"/>
        <v>397.21312799999998</v>
      </c>
      <c r="F39" s="15">
        <v>0</v>
      </c>
      <c r="G39" s="32">
        <f t="shared" si="10"/>
        <v>0</v>
      </c>
      <c r="H39" s="32"/>
      <c r="I39" s="15">
        <f t="shared" si="11"/>
        <v>397.21312799999998</v>
      </c>
      <c r="J39" s="32">
        <v>397</v>
      </c>
      <c r="K39" s="32"/>
      <c r="L39" s="32"/>
    </row>
    <row r="40" spans="1:12" x14ac:dyDescent="0.25">
      <c r="A40" s="32"/>
      <c r="B40" s="32">
        <v>10</v>
      </c>
      <c r="C40" s="32" t="s">
        <v>23</v>
      </c>
      <c r="D40" s="32">
        <v>77.218999999999994</v>
      </c>
      <c r="E40" s="15">
        <f t="shared" si="9"/>
        <v>831.18531599999983</v>
      </c>
      <c r="F40" s="15">
        <v>0</v>
      </c>
      <c r="G40" s="32">
        <f t="shared" si="10"/>
        <v>0</v>
      </c>
      <c r="H40" s="32"/>
      <c r="I40" s="15">
        <f t="shared" si="11"/>
        <v>831.18531599999983</v>
      </c>
      <c r="J40" s="32">
        <v>831</v>
      </c>
      <c r="K40" s="32"/>
      <c r="L40" s="32"/>
    </row>
    <row r="41" spans="1:12" x14ac:dyDescent="0.25">
      <c r="A41" s="32"/>
      <c r="B41" s="32">
        <v>11</v>
      </c>
      <c r="C41" s="32" t="s">
        <v>13</v>
      </c>
      <c r="D41" s="32">
        <v>36.436999999999998</v>
      </c>
      <c r="E41" s="15">
        <f t="shared" si="9"/>
        <v>392.20786799999996</v>
      </c>
      <c r="F41" s="15">
        <v>0</v>
      </c>
      <c r="G41" s="32">
        <f t="shared" si="10"/>
        <v>0</v>
      </c>
      <c r="H41" s="32"/>
      <c r="I41" s="15">
        <f t="shared" si="11"/>
        <v>392.20786799999996</v>
      </c>
      <c r="J41" s="32">
        <v>392</v>
      </c>
      <c r="K41" s="32"/>
      <c r="L41" s="32"/>
    </row>
    <row r="42" spans="1:12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2" s="30" customFormat="1" ht="25.5" x14ac:dyDescent="0.25">
      <c r="A43" s="47" t="s">
        <v>38</v>
      </c>
      <c r="B43" s="47" t="s">
        <v>34</v>
      </c>
      <c r="C43" s="47" t="s">
        <v>11</v>
      </c>
      <c r="D43" s="47" t="s">
        <v>28</v>
      </c>
      <c r="E43" s="47" t="s">
        <v>29</v>
      </c>
      <c r="F43" s="47" t="s">
        <v>27</v>
      </c>
      <c r="G43" s="48" t="s">
        <v>30</v>
      </c>
      <c r="H43" s="48"/>
      <c r="I43" s="47" t="s">
        <v>31</v>
      </c>
      <c r="J43" s="47"/>
      <c r="K43" s="47"/>
      <c r="L43" s="47"/>
    </row>
    <row r="44" spans="1:12" x14ac:dyDescent="0.25">
      <c r="A44" s="32"/>
      <c r="B44" s="32">
        <v>1</v>
      </c>
      <c r="C44" s="33" t="s">
        <v>39</v>
      </c>
      <c r="D44" s="32">
        <v>28.585999999999999</v>
      </c>
      <c r="E44" s="15">
        <f>D44*10.764</f>
        <v>307.69970399999994</v>
      </c>
      <c r="F44" s="32">
        <v>8.08</v>
      </c>
      <c r="G44" s="15">
        <f>F44*10.764</f>
        <v>86.973119999999994</v>
      </c>
      <c r="H44" s="15"/>
      <c r="I44" s="15">
        <f>E44+G44</f>
        <v>394.67282399999993</v>
      </c>
      <c r="J44" s="32">
        <v>308</v>
      </c>
      <c r="K44" s="32">
        <v>87</v>
      </c>
      <c r="L44" s="32">
        <v>395</v>
      </c>
    </row>
    <row r="45" spans="1:12" x14ac:dyDescent="0.25">
      <c r="A45" s="32"/>
      <c r="B45" s="32">
        <v>2</v>
      </c>
      <c r="C45" s="32" t="s">
        <v>12</v>
      </c>
      <c r="D45" s="32">
        <v>53.749000000000002</v>
      </c>
      <c r="E45" s="15">
        <f t="shared" ref="E45:E54" si="12">D45*10.764</f>
        <v>578.55423599999995</v>
      </c>
      <c r="F45" s="32">
        <v>0</v>
      </c>
      <c r="G45" s="15">
        <f t="shared" ref="G45:G54" si="13">F45*10.764</f>
        <v>0</v>
      </c>
      <c r="H45" s="15"/>
      <c r="I45" s="15">
        <f t="shared" ref="I45:I54" si="14">E45+G45</f>
        <v>578.55423599999995</v>
      </c>
      <c r="J45" s="32">
        <v>579</v>
      </c>
      <c r="K45" s="32"/>
      <c r="L45" s="32"/>
    </row>
    <row r="46" spans="1:12" x14ac:dyDescent="0.25">
      <c r="A46" s="32"/>
      <c r="B46" s="32">
        <v>3</v>
      </c>
      <c r="C46" s="32" t="s">
        <v>23</v>
      </c>
      <c r="D46" s="32">
        <v>77.793000000000006</v>
      </c>
      <c r="E46" s="15">
        <f t="shared" si="12"/>
        <v>837.36385200000007</v>
      </c>
      <c r="F46" s="32">
        <v>0</v>
      </c>
      <c r="G46" s="15">
        <f t="shared" si="13"/>
        <v>0</v>
      </c>
      <c r="H46" s="15"/>
      <c r="I46" s="15">
        <f t="shared" si="14"/>
        <v>837.36385200000007</v>
      </c>
      <c r="J46" s="32">
        <v>837</v>
      </c>
      <c r="K46" s="32"/>
      <c r="L46" s="32"/>
    </row>
    <row r="47" spans="1:12" x14ac:dyDescent="0.25">
      <c r="A47" s="32"/>
      <c r="B47" s="32">
        <v>4</v>
      </c>
      <c r="C47" s="32" t="s">
        <v>12</v>
      </c>
      <c r="D47" s="32">
        <v>58.915999999999997</v>
      </c>
      <c r="E47" s="15">
        <f t="shared" si="12"/>
        <v>634.1718239999999</v>
      </c>
      <c r="F47" s="32">
        <v>0</v>
      </c>
      <c r="G47" s="15">
        <f t="shared" si="13"/>
        <v>0</v>
      </c>
      <c r="H47" s="15"/>
      <c r="I47" s="15">
        <f t="shared" si="14"/>
        <v>634.1718239999999</v>
      </c>
      <c r="J47" s="32">
        <v>634</v>
      </c>
      <c r="K47" s="32"/>
      <c r="L47" s="32"/>
    </row>
    <row r="48" spans="1:12" x14ac:dyDescent="0.25">
      <c r="A48" s="32"/>
      <c r="B48" s="32">
        <v>5</v>
      </c>
      <c r="C48" s="32" t="s">
        <v>23</v>
      </c>
      <c r="D48" s="32">
        <v>74.715000000000003</v>
      </c>
      <c r="E48" s="15">
        <f t="shared" si="12"/>
        <v>804.23226</v>
      </c>
      <c r="F48" s="32">
        <v>0</v>
      </c>
      <c r="G48" s="15">
        <f t="shared" si="13"/>
        <v>0</v>
      </c>
      <c r="H48" s="15"/>
      <c r="I48" s="15">
        <f t="shared" si="14"/>
        <v>804.23226</v>
      </c>
      <c r="J48" s="32">
        <v>804</v>
      </c>
      <c r="K48" s="32"/>
      <c r="L48" s="32"/>
    </row>
    <row r="49" spans="1:12" x14ac:dyDescent="0.25">
      <c r="A49" s="32"/>
      <c r="B49" s="32">
        <v>6</v>
      </c>
      <c r="C49" s="32" t="s">
        <v>13</v>
      </c>
      <c r="D49" s="32">
        <v>36.902000000000001</v>
      </c>
      <c r="E49" s="15">
        <f t="shared" si="12"/>
        <v>397.21312799999998</v>
      </c>
      <c r="F49" s="32">
        <v>0</v>
      </c>
      <c r="G49" s="15">
        <f t="shared" si="13"/>
        <v>0</v>
      </c>
      <c r="H49" s="15"/>
      <c r="I49" s="15">
        <f t="shared" si="14"/>
        <v>397.21312799999998</v>
      </c>
      <c r="J49" s="32">
        <v>397</v>
      </c>
      <c r="K49" s="32"/>
      <c r="L49" s="32"/>
    </row>
    <row r="50" spans="1:12" x14ac:dyDescent="0.25">
      <c r="A50" s="32"/>
      <c r="B50" s="32">
        <v>7</v>
      </c>
      <c r="C50" s="32" t="s">
        <v>12</v>
      </c>
      <c r="D50" s="32">
        <v>58.915999999999997</v>
      </c>
      <c r="E50" s="15">
        <f t="shared" si="12"/>
        <v>634.1718239999999</v>
      </c>
      <c r="F50" s="32">
        <v>0</v>
      </c>
      <c r="G50" s="15">
        <f t="shared" si="13"/>
        <v>0</v>
      </c>
      <c r="H50" s="15"/>
      <c r="I50" s="15">
        <f t="shared" si="14"/>
        <v>634.1718239999999</v>
      </c>
      <c r="J50" s="32">
        <v>634</v>
      </c>
      <c r="K50" s="32"/>
      <c r="L50" s="32"/>
    </row>
    <row r="51" spans="1:12" x14ac:dyDescent="0.25">
      <c r="A51" s="32"/>
      <c r="B51" s="32">
        <v>8</v>
      </c>
      <c r="C51" s="32" t="s">
        <v>12</v>
      </c>
      <c r="D51" s="32">
        <v>58.915999999999997</v>
      </c>
      <c r="E51" s="15">
        <f t="shared" si="12"/>
        <v>634.1718239999999</v>
      </c>
      <c r="F51" s="32">
        <v>0</v>
      </c>
      <c r="G51" s="15">
        <f t="shared" si="13"/>
        <v>0</v>
      </c>
      <c r="H51" s="15"/>
      <c r="I51" s="15">
        <f t="shared" si="14"/>
        <v>634.1718239999999</v>
      </c>
      <c r="J51" s="32">
        <v>634</v>
      </c>
      <c r="K51" s="32"/>
      <c r="L51" s="32"/>
    </row>
    <row r="52" spans="1:12" x14ac:dyDescent="0.25">
      <c r="A52" s="32"/>
      <c r="B52" s="32">
        <v>9</v>
      </c>
      <c r="C52" s="32" t="s">
        <v>13</v>
      </c>
      <c r="D52" s="32">
        <v>36.902000000000001</v>
      </c>
      <c r="E52" s="15">
        <f t="shared" si="12"/>
        <v>397.21312799999998</v>
      </c>
      <c r="F52" s="32">
        <v>0</v>
      </c>
      <c r="G52" s="15">
        <f t="shared" si="13"/>
        <v>0</v>
      </c>
      <c r="H52" s="15"/>
      <c r="I52" s="15">
        <f t="shared" si="14"/>
        <v>397.21312799999998</v>
      </c>
      <c r="J52" s="32">
        <v>397</v>
      </c>
      <c r="K52" s="32"/>
      <c r="L52" s="32"/>
    </row>
    <row r="53" spans="1:12" x14ac:dyDescent="0.25">
      <c r="A53" s="32"/>
      <c r="B53" s="32">
        <v>10</v>
      </c>
      <c r="C53" s="32" t="s">
        <v>23</v>
      </c>
      <c r="D53" s="32">
        <v>77.218999999999994</v>
      </c>
      <c r="E53" s="15">
        <f t="shared" si="12"/>
        <v>831.18531599999983</v>
      </c>
      <c r="F53" s="32">
        <v>0</v>
      </c>
      <c r="G53" s="15">
        <f t="shared" si="13"/>
        <v>0</v>
      </c>
      <c r="H53" s="15"/>
      <c r="I53" s="15">
        <f t="shared" si="14"/>
        <v>831.18531599999983</v>
      </c>
      <c r="J53" s="32">
        <v>831</v>
      </c>
      <c r="K53" s="32"/>
      <c r="L53" s="32"/>
    </row>
    <row r="54" spans="1:12" x14ac:dyDescent="0.25">
      <c r="A54" s="32"/>
      <c r="B54" s="32">
        <v>11</v>
      </c>
      <c r="C54" s="32" t="s">
        <v>13</v>
      </c>
      <c r="D54" s="32">
        <v>36.436999999999998</v>
      </c>
      <c r="E54" s="15">
        <f t="shared" si="12"/>
        <v>392.20786799999996</v>
      </c>
      <c r="F54" s="32">
        <v>0</v>
      </c>
      <c r="G54" s="15">
        <f t="shared" si="13"/>
        <v>0</v>
      </c>
      <c r="H54" s="15"/>
      <c r="I54" s="15">
        <f t="shared" si="14"/>
        <v>392.20786799999996</v>
      </c>
      <c r="J54" s="32">
        <v>392</v>
      </c>
      <c r="K54" s="32"/>
      <c r="L54" s="32"/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19"/>
  <sheetViews>
    <sheetView zoomScale="145" zoomScaleNormal="145" workbookViewId="0">
      <selection activeCell="A15" sqref="A15"/>
    </sheetView>
  </sheetViews>
  <sheetFormatPr defaultRowHeight="15" x14ac:dyDescent="0.25"/>
  <cols>
    <col min="8" max="8" width="14.28515625" bestFit="1" customWidth="1"/>
    <col min="9" max="9" width="12.5703125" bestFit="1" customWidth="1"/>
    <col min="12" max="12" width="15.85546875" customWidth="1"/>
  </cols>
  <sheetData>
    <row r="2" spans="1:16" s="36" customFormat="1" x14ac:dyDescent="0.25">
      <c r="A2" s="36" t="s">
        <v>16</v>
      </c>
    </row>
    <row r="3" spans="1:16" s="36" customFormat="1" x14ac:dyDescent="0.25">
      <c r="A3" s="36">
        <v>1204</v>
      </c>
      <c r="B3" s="36">
        <v>58.915999999999997</v>
      </c>
      <c r="C3" s="36">
        <f>B3*10.764</f>
        <v>634.1718239999999</v>
      </c>
      <c r="H3" s="45">
        <v>4400000</v>
      </c>
      <c r="I3" s="45">
        <f>H3/C3</f>
        <v>6938.1827345265356</v>
      </c>
      <c r="J3" s="36">
        <v>220000</v>
      </c>
      <c r="K3" s="36">
        <v>30000</v>
      </c>
      <c r="L3" s="45">
        <f>H3+J3+K3</f>
        <v>4650000</v>
      </c>
      <c r="N3" s="36">
        <f>L3/C3</f>
        <v>7332.397662624634</v>
      </c>
    </row>
    <row r="4" spans="1:16" x14ac:dyDescent="0.25">
      <c r="A4">
        <v>1104</v>
      </c>
      <c r="B4" s="36">
        <v>58.915999999999997</v>
      </c>
      <c r="C4" s="36">
        <f>B4*10.764</f>
        <v>634.1718239999999</v>
      </c>
      <c r="D4" s="1"/>
      <c r="E4" s="1"/>
      <c r="F4" s="1"/>
      <c r="G4" s="1"/>
      <c r="H4" s="3">
        <v>4450000</v>
      </c>
      <c r="I4" s="3">
        <f t="shared" ref="I4:I5" si="0">H4/C4</f>
        <v>7017.0257201461554</v>
      </c>
      <c r="J4">
        <v>267000</v>
      </c>
      <c r="K4" s="36">
        <v>30000</v>
      </c>
      <c r="L4" s="45">
        <f>H4+J4+K4</f>
        <v>4747000</v>
      </c>
      <c r="M4" s="1"/>
      <c r="N4" s="36">
        <f>L4/C4</f>
        <v>7485.3530547266964</v>
      </c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45" t="e">
        <f t="shared" si="0"/>
        <v>#DIV/0!</v>
      </c>
      <c r="J5" s="1"/>
      <c r="K5" s="1"/>
      <c r="L5" s="1"/>
      <c r="M5" s="1"/>
      <c r="N5" s="1"/>
      <c r="O5" s="1"/>
      <c r="P5" s="1"/>
    </row>
    <row r="7" spans="1:16" x14ac:dyDescent="0.25">
      <c r="A7" s="50" t="s">
        <v>42</v>
      </c>
    </row>
    <row r="8" spans="1:16" x14ac:dyDescent="0.25">
      <c r="A8">
        <v>806</v>
      </c>
      <c r="B8">
        <v>33.479999999999997</v>
      </c>
      <c r="C8" s="36">
        <f>B8*10.764</f>
        <v>360.37871999999993</v>
      </c>
      <c r="D8" s="36"/>
      <c r="E8" s="36"/>
      <c r="F8" s="36"/>
      <c r="G8" s="36"/>
      <c r="H8" s="36">
        <v>4400000</v>
      </c>
      <c r="I8">
        <f>H8/C8</f>
        <v>12209.377956611868</v>
      </c>
      <c r="J8">
        <v>240000</v>
      </c>
      <c r="K8" s="36">
        <v>30000</v>
      </c>
      <c r="L8">
        <f>H8+J8+K8</f>
        <v>4670000</v>
      </c>
      <c r="N8">
        <f>L8/C8</f>
        <v>12958.589785767597</v>
      </c>
    </row>
    <row r="9" spans="1:16" x14ac:dyDescent="0.25">
      <c r="A9">
        <v>803</v>
      </c>
      <c r="B9">
        <v>56.615000000000002</v>
      </c>
      <c r="C9" s="36">
        <f>B9*10.764</f>
        <v>609.40386000000001</v>
      </c>
      <c r="D9" s="36">
        <v>6.7530000000000001</v>
      </c>
      <c r="E9" s="36">
        <f>D9*10.764</f>
        <v>72.689291999999995</v>
      </c>
      <c r="F9" s="36">
        <f>C9+E9</f>
        <v>682.09315200000003</v>
      </c>
      <c r="G9" s="36"/>
      <c r="H9" s="36">
        <v>7802750</v>
      </c>
      <c r="I9">
        <f t="shared" ref="I9:I15" si="1">H9/C9</f>
        <v>12803.906427504413</v>
      </c>
      <c r="J9">
        <v>468200</v>
      </c>
      <c r="K9" s="36">
        <v>30000</v>
      </c>
      <c r="L9">
        <f t="shared" ref="L9:L18" si="2">H9+J9+K9</f>
        <v>8300950</v>
      </c>
      <c r="N9">
        <f t="shared" ref="N9:N17" si="3">L9/C9</f>
        <v>13621.426684104035</v>
      </c>
    </row>
    <row r="10" spans="1:16" x14ac:dyDescent="0.25">
      <c r="A10">
        <v>403</v>
      </c>
      <c r="B10">
        <v>57.6</v>
      </c>
      <c r="C10" s="36">
        <f t="shared" ref="C10:C15" si="4">B10*10.764</f>
        <v>620.00639999999999</v>
      </c>
      <c r="H10" s="3">
        <v>4200000</v>
      </c>
      <c r="I10">
        <f t="shared" si="1"/>
        <v>6774.1236219497086</v>
      </c>
      <c r="J10">
        <v>252000</v>
      </c>
      <c r="K10" s="36">
        <v>30000</v>
      </c>
      <c r="L10">
        <f t="shared" si="2"/>
        <v>4482000</v>
      </c>
      <c r="N10">
        <f t="shared" si="3"/>
        <v>7228.9576365663324</v>
      </c>
    </row>
    <row r="11" spans="1:16" x14ac:dyDescent="0.25">
      <c r="A11">
        <v>1203</v>
      </c>
      <c r="B11">
        <v>56.57</v>
      </c>
      <c r="C11" s="36">
        <f t="shared" si="4"/>
        <v>608.91948000000002</v>
      </c>
      <c r="H11" s="3">
        <v>7100000</v>
      </c>
      <c r="I11">
        <f t="shared" si="1"/>
        <v>11659.998133086496</v>
      </c>
      <c r="J11">
        <v>426000</v>
      </c>
      <c r="K11" s="36">
        <v>30000</v>
      </c>
      <c r="L11">
        <f t="shared" si="2"/>
        <v>7556000</v>
      </c>
      <c r="N11">
        <f t="shared" si="3"/>
        <v>12408.865618817121</v>
      </c>
    </row>
    <row r="12" spans="1:16" x14ac:dyDescent="0.25">
      <c r="A12">
        <v>1204</v>
      </c>
      <c r="B12">
        <v>59.024999999999999</v>
      </c>
      <c r="C12" s="36">
        <f t="shared" si="4"/>
        <v>635.3451</v>
      </c>
      <c r="H12" s="3">
        <v>7780000</v>
      </c>
      <c r="I12">
        <f t="shared" si="1"/>
        <v>12245.313609879104</v>
      </c>
      <c r="J12">
        <v>466800</v>
      </c>
      <c r="K12" s="36">
        <v>30000</v>
      </c>
      <c r="L12">
        <f t="shared" si="2"/>
        <v>8276800</v>
      </c>
      <c r="N12">
        <f t="shared" si="3"/>
        <v>13027.250859414828</v>
      </c>
    </row>
    <row r="13" spans="1:16" x14ac:dyDescent="0.25">
      <c r="A13">
        <v>508</v>
      </c>
      <c r="B13">
        <v>54</v>
      </c>
      <c r="C13" s="36">
        <f t="shared" si="4"/>
        <v>581.25599999999997</v>
      </c>
      <c r="H13" s="3">
        <v>4490000</v>
      </c>
      <c r="I13">
        <f t="shared" si="1"/>
        <v>7724.6514444582081</v>
      </c>
      <c r="J13">
        <v>269400</v>
      </c>
      <c r="K13" s="36">
        <v>30000</v>
      </c>
      <c r="L13">
        <f t="shared" si="2"/>
        <v>4789400</v>
      </c>
      <c r="N13">
        <f t="shared" si="3"/>
        <v>8239.7429015786511</v>
      </c>
    </row>
    <row r="14" spans="1:16" x14ac:dyDescent="0.25">
      <c r="A14">
        <v>1003</v>
      </c>
      <c r="B14">
        <v>56.615000000000002</v>
      </c>
      <c r="C14" s="36">
        <f t="shared" si="4"/>
        <v>609.40386000000001</v>
      </c>
      <c r="D14">
        <v>6.7530000000000001</v>
      </c>
      <c r="E14" s="36">
        <f>D14*10.764</f>
        <v>72.689291999999995</v>
      </c>
      <c r="F14" s="36">
        <f>C14+E14</f>
        <v>682.09315200000003</v>
      </c>
      <c r="H14" s="3">
        <v>8328000</v>
      </c>
      <c r="I14">
        <f t="shared" si="1"/>
        <v>13665.814325495083</v>
      </c>
      <c r="J14">
        <v>499700</v>
      </c>
      <c r="K14" s="36">
        <v>30000</v>
      </c>
      <c r="L14">
        <f t="shared" si="2"/>
        <v>8857700</v>
      </c>
      <c r="N14">
        <f t="shared" si="3"/>
        <v>14535.024441755259</v>
      </c>
    </row>
    <row r="15" spans="1:16" x14ac:dyDescent="0.25">
      <c r="A15">
        <v>1005</v>
      </c>
      <c r="B15">
        <v>54.706000000000003</v>
      </c>
      <c r="C15" s="36">
        <f t="shared" si="4"/>
        <v>588.85538399999996</v>
      </c>
      <c r="D15">
        <v>3.6</v>
      </c>
      <c r="E15" s="36">
        <f>D15*10.764</f>
        <v>38.750399999999999</v>
      </c>
      <c r="F15" s="36">
        <f>C15+E15</f>
        <v>627.60578399999997</v>
      </c>
      <c r="H15" s="3">
        <v>7559500</v>
      </c>
      <c r="I15">
        <f t="shared" si="1"/>
        <v>12837.617189893946</v>
      </c>
      <c r="J15">
        <v>453600</v>
      </c>
      <c r="K15" s="36">
        <v>30000</v>
      </c>
      <c r="L15">
        <f t="shared" si="2"/>
        <v>8043100</v>
      </c>
      <c r="N15">
        <f t="shared" si="3"/>
        <v>13658.871462403069</v>
      </c>
    </row>
    <row r="16" spans="1:16" x14ac:dyDescent="0.25">
      <c r="L16">
        <f t="shared" si="2"/>
        <v>0</v>
      </c>
      <c r="N16" t="e">
        <f t="shared" si="3"/>
        <v>#DIV/0!</v>
      </c>
    </row>
    <row r="17" spans="9:14" x14ac:dyDescent="0.25">
      <c r="L17">
        <f t="shared" si="2"/>
        <v>0</v>
      </c>
      <c r="N17" t="e">
        <f t="shared" si="3"/>
        <v>#DIV/0!</v>
      </c>
    </row>
    <row r="18" spans="9:14" x14ac:dyDescent="0.25">
      <c r="L18">
        <f t="shared" si="2"/>
        <v>0</v>
      </c>
    </row>
    <row r="19" spans="9:14" x14ac:dyDescent="0.25">
      <c r="I19" s="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6:J44"/>
  <sheetViews>
    <sheetView topLeftCell="A13" workbookViewId="0"/>
  </sheetViews>
  <sheetFormatPr defaultRowHeight="15" x14ac:dyDescent="0.25"/>
  <cols>
    <col min="3" max="3" width="12.5703125" bestFit="1" customWidth="1"/>
  </cols>
  <sheetData>
    <row r="36" spans="2:10" x14ac:dyDescent="0.25">
      <c r="B36">
        <v>520</v>
      </c>
      <c r="C36" s="3">
        <v>6800000</v>
      </c>
      <c r="D36">
        <f>C36/B36</f>
        <v>13076.923076923076</v>
      </c>
      <c r="H36">
        <v>666</v>
      </c>
      <c r="I36">
        <v>10000000</v>
      </c>
      <c r="J36">
        <f>I36/H36</f>
        <v>15015.015015015015</v>
      </c>
    </row>
    <row r="37" spans="2:10" x14ac:dyDescent="0.25">
      <c r="B37">
        <v>390</v>
      </c>
      <c r="C37" s="3">
        <v>6000000</v>
      </c>
      <c r="D37">
        <f>C37/B37</f>
        <v>15384.615384615385</v>
      </c>
    </row>
    <row r="38" spans="2:10" x14ac:dyDescent="0.25">
      <c r="B38">
        <v>520</v>
      </c>
      <c r="C38" s="6">
        <v>8000000</v>
      </c>
      <c r="D38">
        <f t="shared" ref="D38:D44" si="0">C38/B38</f>
        <v>15384.615384615385</v>
      </c>
    </row>
    <row r="39" spans="2:10" x14ac:dyDescent="0.25">
      <c r="B39">
        <v>420</v>
      </c>
      <c r="C39" s="6">
        <v>5000000</v>
      </c>
      <c r="D39">
        <f t="shared" si="0"/>
        <v>11904.761904761905</v>
      </c>
    </row>
    <row r="40" spans="2:10" x14ac:dyDescent="0.25">
      <c r="B40">
        <v>390</v>
      </c>
      <c r="C40" s="6">
        <v>5200000</v>
      </c>
      <c r="D40">
        <f t="shared" si="0"/>
        <v>13333.333333333334</v>
      </c>
    </row>
    <row r="41" spans="2:10" x14ac:dyDescent="0.25">
      <c r="D41" t="e">
        <f t="shared" si="0"/>
        <v>#DIV/0!</v>
      </c>
    </row>
    <row r="42" spans="2:10" x14ac:dyDescent="0.25">
      <c r="D42" t="e">
        <f t="shared" si="0"/>
        <v>#DIV/0!</v>
      </c>
    </row>
    <row r="43" spans="2:10" x14ac:dyDescent="0.25">
      <c r="D43" t="e">
        <f t="shared" si="0"/>
        <v>#DIV/0!</v>
      </c>
    </row>
    <row r="44" spans="2:10" x14ac:dyDescent="0.25">
      <c r="D44" t="e">
        <f t="shared" si="0"/>
        <v>#DIV/0!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Delta Elite</vt:lpstr>
      <vt:lpstr>Delta Elite (Sale)</vt:lpstr>
      <vt:lpstr>Delta Elite (Rehab)</vt:lpstr>
      <vt:lpstr>Total</vt:lpstr>
      <vt:lpstr>Price Indicator</vt:lpstr>
      <vt:lpstr>RERA</vt:lpstr>
      <vt:lpstr>Typical Floor</vt:lpstr>
      <vt:lpstr>IGR</vt:lpstr>
      <vt:lpstr>Rates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2024-05-21T12:19:53Z</dcterms:modified>
</cp:coreProperties>
</file>