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1 Work Saiprasad\APF\Delta Elite\"/>
    </mc:Choice>
  </mc:AlternateContent>
  <xr:revisionPtr revIDLastSave="0" documentId="13_ncr:1_{1E56AA5A-30FB-4650-A8FF-606E98099D8E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Delta Elite" sheetId="87" r:id="rId1"/>
    <sheet name="Total" sheetId="79" r:id="rId2"/>
    <sheet name="Price Indicator" sheetId="96" r:id="rId3"/>
    <sheet name="RERA" sheetId="80" r:id="rId4"/>
    <sheet name="Typical Floor" sheetId="85" r:id="rId5"/>
    <sheet name="IGR" sheetId="94" r:id="rId6"/>
    <sheet name="Rates" sheetId="93" r:id="rId7"/>
    <sheet name="RR" sheetId="95" r:id="rId8"/>
  </sheets>
  <definedNames>
    <definedName name="_xlnm._FilterDatabase" localSheetId="0" hidden="1">'Delta Elite'!$D$3:$D$46</definedName>
  </definedNames>
  <calcPr calcId="191029"/>
</workbook>
</file>

<file path=xl/calcChain.xml><?xml version="1.0" encoding="utf-8"?>
<calcChain xmlns="http://schemas.openxmlformats.org/spreadsheetml/2006/main">
  <c r="F2" i="79" l="1"/>
  <c r="E2" i="79"/>
  <c r="D2" i="79"/>
  <c r="E112" i="87"/>
  <c r="F112" i="87"/>
  <c r="G112" i="87"/>
  <c r="H112" i="87"/>
  <c r="M112" i="87"/>
  <c r="H4" i="87"/>
  <c r="H5" i="87"/>
  <c r="H6" i="87"/>
  <c r="H7" i="87"/>
  <c r="H8" i="87"/>
  <c r="H9" i="87"/>
  <c r="H10" i="87"/>
  <c r="H11" i="87"/>
  <c r="H12" i="87"/>
  <c r="H13" i="87"/>
  <c r="H14" i="87"/>
  <c r="H73" i="87"/>
  <c r="H101" i="87"/>
  <c r="G4" i="87"/>
  <c r="G5" i="87"/>
  <c r="G6" i="87"/>
  <c r="G7" i="87"/>
  <c r="G8" i="87"/>
  <c r="G9" i="87"/>
  <c r="G10" i="87"/>
  <c r="G11" i="87"/>
  <c r="G12" i="87"/>
  <c r="G13" i="87"/>
  <c r="G14" i="87"/>
  <c r="G15" i="87"/>
  <c r="H15" i="87" s="1"/>
  <c r="G16" i="87"/>
  <c r="H16" i="87" s="1"/>
  <c r="G17" i="87"/>
  <c r="H17" i="87" s="1"/>
  <c r="G18" i="87"/>
  <c r="H18" i="87" s="1"/>
  <c r="G19" i="87"/>
  <c r="H19" i="87" s="1"/>
  <c r="G20" i="87"/>
  <c r="H20" i="87" s="1"/>
  <c r="G21" i="87"/>
  <c r="H21" i="87" s="1"/>
  <c r="G22" i="87"/>
  <c r="H22" i="87" s="1"/>
  <c r="G23" i="87"/>
  <c r="H23" i="87" s="1"/>
  <c r="G24" i="87"/>
  <c r="H24" i="87" s="1"/>
  <c r="G25" i="87"/>
  <c r="H25" i="87" s="1"/>
  <c r="G26" i="87"/>
  <c r="H26" i="87" s="1"/>
  <c r="G27" i="87"/>
  <c r="H27" i="87" s="1"/>
  <c r="G28" i="87"/>
  <c r="H28" i="87" s="1"/>
  <c r="G29" i="87"/>
  <c r="H29" i="87" s="1"/>
  <c r="G30" i="87"/>
  <c r="H30" i="87" s="1"/>
  <c r="G31" i="87"/>
  <c r="H31" i="87" s="1"/>
  <c r="G32" i="87"/>
  <c r="H32" i="87" s="1"/>
  <c r="G33" i="87"/>
  <c r="H33" i="87" s="1"/>
  <c r="G34" i="87"/>
  <c r="H34" i="87" s="1"/>
  <c r="G35" i="87"/>
  <c r="H35" i="87" s="1"/>
  <c r="G36" i="87"/>
  <c r="H36" i="87" s="1"/>
  <c r="G37" i="87"/>
  <c r="H37" i="87" s="1"/>
  <c r="G38" i="87"/>
  <c r="H38" i="87" s="1"/>
  <c r="G39" i="87"/>
  <c r="H39" i="87" s="1"/>
  <c r="G40" i="87"/>
  <c r="H40" i="87" s="1"/>
  <c r="G41" i="87"/>
  <c r="H41" i="87" s="1"/>
  <c r="G42" i="87"/>
  <c r="H42" i="87" s="1"/>
  <c r="G43" i="87"/>
  <c r="H43" i="87" s="1"/>
  <c r="G44" i="87"/>
  <c r="H44" i="87" s="1"/>
  <c r="G45" i="87"/>
  <c r="H45" i="87" s="1"/>
  <c r="G46" i="87"/>
  <c r="H46" i="87" s="1"/>
  <c r="G47" i="87"/>
  <c r="H47" i="87" s="1"/>
  <c r="G48" i="87"/>
  <c r="H48" i="87" s="1"/>
  <c r="G49" i="87"/>
  <c r="H49" i="87" s="1"/>
  <c r="G50" i="87"/>
  <c r="H50" i="87" s="1"/>
  <c r="G51" i="87"/>
  <c r="H51" i="87" s="1"/>
  <c r="G52" i="87"/>
  <c r="H52" i="87" s="1"/>
  <c r="G53" i="87"/>
  <c r="H53" i="87" s="1"/>
  <c r="G54" i="87"/>
  <c r="H54" i="87" s="1"/>
  <c r="G55" i="87"/>
  <c r="H55" i="87" s="1"/>
  <c r="G56" i="87"/>
  <c r="H56" i="87" s="1"/>
  <c r="G57" i="87"/>
  <c r="H57" i="87" s="1"/>
  <c r="G58" i="87"/>
  <c r="H58" i="87" s="1"/>
  <c r="G59" i="87"/>
  <c r="H59" i="87" s="1"/>
  <c r="G60" i="87"/>
  <c r="H60" i="87" s="1"/>
  <c r="G61" i="87"/>
  <c r="H61" i="87" s="1"/>
  <c r="G62" i="87"/>
  <c r="H62" i="87" s="1"/>
  <c r="G63" i="87"/>
  <c r="H63" i="87" s="1"/>
  <c r="G64" i="87"/>
  <c r="H64" i="87" s="1"/>
  <c r="G65" i="87"/>
  <c r="H65" i="87" s="1"/>
  <c r="G66" i="87"/>
  <c r="H66" i="87" s="1"/>
  <c r="G67" i="87"/>
  <c r="H67" i="87" s="1"/>
  <c r="G68" i="87"/>
  <c r="H68" i="87" s="1"/>
  <c r="G69" i="87"/>
  <c r="H69" i="87" s="1"/>
  <c r="G70" i="87"/>
  <c r="H70" i="87" s="1"/>
  <c r="G71" i="87"/>
  <c r="H71" i="87" s="1"/>
  <c r="G72" i="87"/>
  <c r="H72" i="87" s="1"/>
  <c r="G73" i="87"/>
  <c r="G74" i="87"/>
  <c r="H74" i="87" s="1"/>
  <c r="G75" i="87"/>
  <c r="H75" i="87" s="1"/>
  <c r="G76" i="87"/>
  <c r="H76" i="87" s="1"/>
  <c r="G77" i="87"/>
  <c r="H77" i="87" s="1"/>
  <c r="G78" i="87"/>
  <c r="H78" i="87" s="1"/>
  <c r="G79" i="87"/>
  <c r="H79" i="87" s="1"/>
  <c r="G80" i="87"/>
  <c r="H80" i="87" s="1"/>
  <c r="G81" i="87"/>
  <c r="H81" i="87" s="1"/>
  <c r="G82" i="87"/>
  <c r="H82" i="87" s="1"/>
  <c r="G83" i="87"/>
  <c r="H83" i="87" s="1"/>
  <c r="G84" i="87"/>
  <c r="H84" i="87" s="1"/>
  <c r="G85" i="87"/>
  <c r="H85" i="87" s="1"/>
  <c r="G86" i="87"/>
  <c r="H86" i="87" s="1"/>
  <c r="G87" i="87"/>
  <c r="H87" i="87" s="1"/>
  <c r="G88" i="87"/>
  <c r="H88" i="87" s="1"/>
  <c r="G89" i="87"/>
  <c r="H89" i="87" s="1"/>
  <c r="G90" i="87"/>
  <c r="H90" i="87" s="1"/>
  <c r="G91" i="87"/>
  <c r="H91" i="87" s="1"/>
  <c r="G92" i="87"/>
  <c r="H92" i="87" s="1"/>
  <c r="G93" i="87"/>
  <c r="H93" i="87" s="1"/>
  <c r="G94" i="87"/>
  <c r="H94" i="87" s="1"/>
  <c r="G95" i="87"/>
  <c r="H95" i="87" s="1"/>
  <c r="G96" i="87"/>
  <c r="H96" i="87" s="1"/>
  <c r="G97" i="87"/>
  <c r="H97" i="87" s="1"/>
  <c r="G98" i="87"/>
  <c r="H98" i="87" s="1"/>
  <c r="G99" i="87"/>
  <c r="H99" i="87" s="1"/>
  <c r="G100" i="87"/>
  <c r="H100" i="87" s="1"/>
  <c r="G101" i="87"/>
  <c r="G102" i="87"/>
  <c r="H102" i="87" s="1"/>
  <c r="G103" i="87"/>
  <c r="H103" i="87" s="1"/>
  <c r="G104" i="87"/>
  <c r="H104" i="87" s="1"/>
  <c r="G105" i="87"/>
  <c r="H105" i="87" s="1"/>
  <c r="G106" i="87"/>
  <c r="H106" i="87" s="1"/>
  <c r="G107" i="87"/>
  <c r="H107" i="87" s="1"/>
  <c r="G108" i="87"/>
  <c r="H108" i="87" s="1"/>
  <c r="G109" i="87"/>
  <c r="H109" i="87" s="1"/>
  <c r="G110" i="87"/>
  <c r="H110" i="87" s="1"/>
  <c r="G111" i="87"/>
  <c r="H111" i="87" s="1"/>
  <c r="G3" i="87"/>
  <c r="H3" i="87" s="1"/>
  <c r="H45" i="85"/>
  <c r="H46" i="85"/>
  <c r="H47" i="85"/>
  <c r="H48" i="85"/>
  <c r="H49" i="85"/>
  <c r="H50" i="85"/>
  <c r="H51" i="85"/>
  <c r="H52" i="85"/>
  <c r="H53" i="85"/>
  <c r="H54" i="85"/>
  <c r="H44" i="85"/>
  <c r="G45" i="85"/>
  <c r="G46" i="85"/>
  <c r="G47" i="85"/>
  <c r="G48" i="85"/>
  <c r="G49" i="85"/>
  <c r="G50" i="85"/>
  <c r="G51" i="85"/>
  <c r="G52" i="85"/>
  <c r="G53" i="85"/>
  <c r="G54" i="85"/>
  <c r="G44" i="85"/>
  <c r="E45" i="85"/>
  <c r="E46" i="85"/>
  <c r="E47" i="85"/>
  <c r="E48" i="85"/>
  <c r="E49" i="85"/>
  <c r="E50" i="85"/>
  <c r="E51" i="85"/>
  <c r="E52" i="85"/>
  <c r="E53" i="85"/>
  <c r="E54" i="85"/>
  <c r="E44" i="85"/>
  <c r="H32" i="85"/>
  <c r="H33" i="85"/>
  <c r="H34" i="85"/>
  <c r="H35" i="85"/>
  <c r="H36" i="85"/>
  <c r="H38" i="85"/>
  <c r="H39" i="85"/>
  <c r="H40" i="85"/>
  <c r="H41" i="85"/>
  <c r="H31" i="85"/>
  <c r="G32" i="85"/>
  <c r="G33" i="85"/>
  <c r="G34" i="85"/>
  <c r="G35" i="85"/>
  <c r="G36" i="85"/>
  <c r="G37" i="85"/>
  <c r="G38" i="85"/>
  <c r="G39" i="85"/>
  <c r="G40" i="85"/>
  <c r="G41" i="85"/>
  <c r="G31" i="85"/>
  <c r="E32" i="85"/>
  <c r="E33" i="85"/>
  <c r="E34" i="85"/>
  <c r="E35" i="85"/>
  <c r="E36" i="85"/>
  <c r="E38" i="85"/>
  <c r="E39" i="85"/>
  <c r="E40" i="85"/>
  <c r="E41" i="85"/>
  <c r="E31" i="85"/>
  <c r="H19" i="85"/>
  <c r="H20" i="85"/>
  <c r="H21" i="85"/>
  <c r="H22" i="85"/>
  <c r="H23" i="85"/>
  <c r="H24" i="85"/>
  <c r="H25" i="85"/>
  <c r="H26" i="85"/>
  <c r="H27" i="85"/>
  <c r="H28" i="85"/>
  <c r="H18" i="85"/>
  <c r="G19" i="85"/>
  <c r="G20" i="85"/>
  <c r="G21" i="85"/>
  <c r="G22" i="85"/>
  <c r="G23" i="85"/>
  <c r="G24" i="85"/>
  <c r="G25" i="85"/>
  <c r="G26" i="85"/>
  <c r="G27" i="85"/>
  <c r="G28" i="85"/>
  <c r="G18" i="85"/>
  <c r="E19" i="85"/>
  <c r="E20" i="85"/>
  <c r="E21" i="85"/>
  <c r="E22" i="85"/>
  <c r="E23" i="85"/>
  <c r="E24" i="85"/>
  <c r="E25" i="85"/>
  <c r="E26" i="85"/>
  <c r="E27" i="85"/>
  <c r="E28" i="85"/>
  <c r="E18" i="85"/>
  <c r="H10" i="85"/>
  <c r="H11" i="85"/>
  <c r="H12" i="85"/>
  <c r="H13" i="85"/>
  <c r="H14" i="85"/>
  <c r="H15" i="85"/>
  <c r="G10" i="85"/>
  <c r="G11" i="85"/>
  <c r="G12" i="85"/>
  <c r="G13" i="85"/>
  <c r="G14" i="85"/>
  <c r="G15" i="85"/>
  <c r="E11" i="85"/>
  <c r="E12" i="85"/>
  <c r="E13" i="85"/>
  <c r="E14" i="85"/>
  <c r="E15" i="85"/>
  <c r="E10" i="85"/>
  <c r="H3" i="85"/>
  <c r="H4" i="85"/>
  <c r="H5" i="85"/>
  <c r="H6" i="85"/>
  <c r="H7" i="85"/>
  <c r="H2" i="85"/>
  <c r="G3" i="85"/>
  <c r="G4" i="85"/>
  <c r="G5" i="85"/>
  <c r="G6" i="85"/>
  <c r="G7" i="85"/>
  <c r="G2" i="85"/>
  <c r="E3" i="85"/>
  <c r="E4" i="85"/>
  <c r="E5" i="85"/>
  <c r="E6" i="85"/>
  <c r="E7" i="85"/>
  <c r="E2" i="85"/>
  <c r="X12" i="80"/>
  <c r="W5" i="80"/>
  <c r="W6" i="80"/>
  <c r="W7" i="80"/>
  <c r="W8" i="80"/>
  <c r="W9" i="80"/>
  <c r="W10" i="80"/>
  <c r="W11" i="80"/>
  <c r="W4" i="80"/>
  <c r="I49" i="87"/>
  <c r="E3" i="79" l="1"/>
  <c r="F3" i="79"/>
  <c r="G3" i="79"/>
  <c r="H3" i="79"/>
  <c r="D3" i="79"/>
  <c r="E12" i="79"/>
  <c r="P93" i="87" l="1"/>
  <c r="Q93" i="87" s="1"/>
  <c r="P92" i="87"/>
  <c r="R92" i="87" s="1"/>
  <c r="M49" i="87"/>
  <c r="M50" i="87"/>
  <c r="M51" i="87"/>
  <c r="J3" i="87"/>
  <c r="K3" i="87" s="1"/>
  <c r="L3" i="87" s="1"/>
  <c r="I4" i="87"/>
  <c r="I5" i="87" s="1"/>
  <c r="I6" i="87" s="1"/>
  <c r="I7" i="87" s="1"/>
  <c r="I8" i="87" s="1"/>
  <c r="I9" i="87" s="1"/>
  <c r="I10" i="87" s="1"/>
  <c r="I11" i="87" s="1"/>
  <c r="I12" i="87" s="1"/>
  <c r="I13" i="87" s="1"/>
  <c r="I14" i="87" s="1"/>
  <c r="I15" i="87" s="1"/>
  <c r="I16" i="87" s="1"/>
  <c r="I17" i="87" s="1"/>
  <c r="J17" i="87" s="1"/>
  <c r="K17" i="87" s="1"/>
  <c r="L17" i="87" s="1"/>
  <c r="M52" i="87"/>
  <c r="M53" i="87"/>
  <c r="M54" i="87"/>
  <c r="M55" i="87"/>
  <c r="M56" i="87"/>
  <c r="M57" i="87"/>
  <c r="M58" i="87"/>
  <c r="M59" i="87"/>
  <c r="M60" i="87"/>
  <c r="M61" i="87"/>
  <c r="M62" i="87"/>
  <c r="M63" i="87"/>
  <c r="M64" i="87"/>
  <c r="M65" i="87"/>
  <c r="M66" i="87"/>
  <c r="M67" i="87"/>
  <c r="M68" i="87"/>
  <c r="M69" i="87"/>
  <c r="M70" i="87"/>
  <c r="M71" i="87"/>
  <c r="M72" i="87"/>
  <c r="M73" i="87"/>
  <c r="M74" i="87"/>
  <c r="M75" i="87"/>
  <c r="M76" i="87"/>
  <c r="M77" i="87"/>
  <c r="M78" i="87"/>
  <c r="M79" i="87"/>
  <c r="M80" i="87"/>
  <c r="M81" i="87"/>
  <c r="M82" i="87"/>
  <c r="M83" i="87"/>
  <c r="M84" i="87"/>
  <c r="M85" i="87"/>
  <c r="M86" i="87"/>
  <c r="M87" i="87"/>
  <c r="M88" i="87"/>
  <c r="M89" i="87"/>
  <c r="M90" i="87"/>
  <c r="M91" i="87"/>
  <c r="M92" i="87"/>
  <c r="M93" i="87"/>
  <c r="M94" i="87"/>
  <c r="M95" i="87"/>
  <c r="M96" i="87"/>
  <c r="M97" i="87"/>
  <c r="M98" i="87"/>
  <c r="M99" i="87"/>
  <c r="M100" i="87"/>
  <c r="M101" i="87"/>
  <c r="M102" i="87"/>
  <c r="M103" i="87"/>
  <c r="M104" i="87"/>
  <c r="M105" i="87"/>
  <c r="M106" i="87"/>
  <c r="M107" i="87"/>
  <c r="M108" i="87"/>
  <c r="M109" i="87"/>
  <c r="M110" i="87"/>
  <c r="M111" i="87"/>
  <c r="M4" i="87"/>
  <c r="M5" i="87"/>
  <c r="M6" i="87"/>
  <c r="M7" i="87"/>
  <c r="M8" i="87"/>
  <c r="M9" i="87"/>
  <c r="M10" i="87"/>
  <c r="M11" i="87"/>
  <c r="M12" i="87"/>
  <c r="M13" i="87"/>
  <c r="M14" i="87"/>
  <c r="M15" i="87"/>
  <c r="M16" i="87"/>
  <c r="M17" i="87"/>
  <c r="M18" i="87"/>
  <c r="M19" i="87"/>
  <c r="M20" i="87"/>
  <c r="M21" i="87"/>
  <c r="M22" i="87"/>
  <c r="M23" i="87"/>
  <c r="M24" i="87"/>
  <c r="M25" i="87"/>
  <c r="M26" i="87"/>
  <c r="M27" i="87"/>
  <c r="M28" i="87"/>
  <c r="M29" i="87"/>
  <c r="M30" i="87"/>
  <c r="M31" i="87"/>
  <c r="M32" i="87"/>
  <c r="M33" i="87"/>
  <c r="M34" i="87"/>
  <c r="M35" i="87"/>
  <c r="M36" i="87"/>
  <c r="M37" i="87"/>
  <c r="M38" i="87"/>
  <c r="M41" i="87"/>
  <c r="M42" i="87"/>
  <c r="M43" i="87"/>
  <c r="M44" i="87"/>
  <c r="M45" i="87"/>
  <c r="M46" i="87"/>
  <c r="M3" i="87"/>
  <c r="J36" i="93"/>
  <c r="D38" i="93"/>
  <c r="D39" i="93"/>
  <c r="D40" i="93"/>
  <c r="D41" i="93"/>
  <c r="D42" i="93"/>
  <c r="D43" i="93"/>
  <c r="D44" i="93"/>
  <c r="D37" i="93"/>
  <c r="D36" i="93"/>
  <c r="J4" i="87" l="1"/>
  <c r="K4" i="87" s="1"/>
  <c r="L4" i="87" s="1"/>
  <c r="O3" i="87"/>
  <c r="J9" i="87"/>
  <c r="K9" i="87" s="1"/>
  <c r="L9" i="87" s="1"/>
  <c r="J16" i="87"/>
  <c r="K16" i="87" s="1"/>
  <c r="L16" i="87" s="1"/>
  <c r="J13" i="87"/>
  <c r="K13" i="87" s="1"/>
  <c r="L13" i="87" s="1"/>
  <c r="J8" i="87"/>
  <c r="K8" i="87" s="1"/>
  <c r="L8" i="87" s="1"/>
  <c r="J5" i="87"/>
  <c r="K5" i="87" s="1"/>
  <c r="L5" i="87" s="1"/>
  <c r="J12" i="87"/>
  <c r="K12" i="87" s="1"/>
  <c r="L12" i="87" s="1"/>
  <c r="J11" i="87"/>
  <c r="K11" i="87" s="1"/>
  <c r="L11" i="87" s="1"/>
  <c r="J15" i="87"/>
  <c r="K15" i="87" s="1"/>
  <c r="L15" i="87" s="1"/>
  <c r="J7" i="87"/>
  <c r="K7" i="87" s="1"/>
  <c r="L7" i="87" s="1"/>
  <c r="J14" i="87"/>
  <c r="K14" i="87" s="1"/>
  <c r="L14" i="87" s="1"/>
  <c r="J10" i="87"/>
  <c r="K10" i="87" s="1"/>
  <c r="L10" i="87" s="1"/>
  <c r="J6" i="87"/>
  <c r="K6" i="87" s="1"/>
  <c r="L6" i="87" s="1"/>
  <c r="I18" i="87"/>
  <c r="J18" i="87" s="1"/>
  <c r="K18" i="87" s="1"/>
  <c r="L18" i="87" s="1"/>
  <c r="I19" i="87" l="1"/>
  <c r="H3" i="94"/>
  <c r="C3" i="94"/>
  <c r="J3" i="94" l="1"/>
  <c r="E3" i="94"/>
  <c r="I20" i="87"/>
  <c r="J19" i="87"/>
  <c r="K19" i="87" l="1"/>
  <c r="I21" i="87"/>
  <c r="J20" i="87"/>
  <c r="K20" i="87" s="1"/>
  <c r="L20" i="87" s="1"/>
  <c r="K2" i="79"/>
  <c r="K3" i="79" s="1"/>
  <c r="I22" i="87" l="1"/>
  <c r="J21" i="87"/>
  <c r="K21" i="87" s="1"/>
  <c r="L21" i="87" s="1"/>
  <c r="L19" i="87"/>
  <c r="I23" i="87" l="1"/>
  <c r="J22" i="87"/>
  <c r="K22" i="87" s="1"/>
  <c r="L22" i="87" s="1"/>
  <c r="I24" i="87" l="1"/>
  <c r="J23" i="87"/>
  <c r="K23" i="87" s="1"/>
  <c r="L23" i="87" s="1"/>
  <c r="I25" i="87" l="1"/>
  <c r="J24" i="87"/>
  <c r="K24" i="87" s="1"/>
  <c r="L24" i="87" s="1"/>
  <c r="I26" i="87" l="1"/>
  <c r="J25" i="87"/>
  <c r="K25" i="87" s="1"/>
  <c r="L25" i="87" s="1"/>
  <c r="I27" i="87" l="1"/>
  <c r="J26" i="87"/>
  <c r="K26" i="87" s="1"/>
  <c r="L26" i="87" s="1"/>
  <c r="J27" i="87" l="1"/>
  <c r="K27" i="87" s="1"/>
  <c r="L27" i="87" s="1"/>
  <c r="I28" i="87"/>
  <c r="J28" i="87" l="1"/>
  <c r="K28" i="87" s="1"/>
  <c r="L28" i="87" s="1"/>
  <c r="I29" i="87"/>
  <c r="I30" i="87" l="1"/>
  <c r="J29" i="87"/>
  <c r="K29" i="87" s="1"/>
  <c r="L29" i="87" s="1"/>
  <c r="I31" i="87" l="1"/>
  <c r="J30" i="87"/>
  <c r="K30" i="87" l="1"/>
  <c r="L30" i="87" s="1"/>
  <c r="O30" i="87"/>
  <c r="I32" i="87"/>
  <c r="J31" i="87"/>
  <c r="K31" i="87" s="1"/>
  <c r="L31" i="87" s="1"/>
  <c r="I33" i="87" l="1"/>
  <c r="J32" i="87"/>
  <c r="K32" i="87" s="1"/>
  <c r="L32" i="87" s="1"/>
  <c r="I34" i="87" l="1"/>
  <c r="J33" i="87"/>
  <c r="K33" i="87" s="1"/>
  <c r="L33" i="87" s="1"/>
  <c r="I35" i="87" l="1"/>
  <c r="J34" i="87"/>
  <c r="K34" i="87" s="1"/>
  <c r="L34" i="87" s="1"/>
  <c r="I36" i="87" l="1"/>
  <c r="J35" i="87"/>
  <c r="K35" i="87" s="1"/>
  <c r="L35" i="87" s="1"/>
  <c r="I37" i="87" l="1"/>
  <c r="J36" i="87"/>
  <c r="K36" i="87" s="1"/>
  <c r="L36" i="87" s="1"/>
  <c r="J37" i="87" l="1"/>
  <c r="K37" i="87" s="1"/>
  <c r="L37" i="87" s="1"/>
  <c r="I38" i="87"/>
  <c r="I39" i="87" s="1"/>
  <c r="I40" i="87" s="1"/>
  <c r="I41" i="87" s="1"/>
  <c r="I42" i="87" s="1"/>
  <c r="I43" i="87" s="1"/>
  <c r="I44" i="87" s="1"/>
  <c r="I45" i="87" s="1"/>
  <c r="I46" i="87" s="1"/>
  <c r="I47" i="87" s="1"/>
  <c r="I48" i="87" s="1"/>
  <c r="J38" i="87" l="1"/>
  <c r="K38" i="87" s="1"/>
  <c r="L38" i="87" s="1"/>
  <c r="J41" i="87" l="1"/>
  <c r="K41" i="87" s="1"/>
  <c r="L41" i="87" s="1"/>
  <c r="J42" i="87" l="1"/>
  <c r="K42" i="87" s="1"/>
  <c r="L42" i="87" s="1"/>
  <c r="J43" i="87" l="1"/>
  <c r="K43" i="87" s="1"/>
  <c r="L43" i="87" s="1"/>
  <c r="J44" i="87" l="1"/>
  <c r="K44" i="87" s="1"/>
  <c r="L44" i="87" s="1"/>
  <c r="J45" i="87" l="1"/>
  <c r="K45" i="87" s="1"/>
  <c r="L45" i="87" l="1"/>
  <c r="O45" i="87"/>
  <c r="J46" i="87"/>
  <c r="K46" i="87" l="1"/>
  <c r="L46" i="87" l="1"/>
  <c r="J49" i="87" l="1"/>
  <c r="K49" i="87" s="1"/>
  <c r="L49" i="87" s="1"/>
  <c r="I50" i="87"/>
  <c r="J50" i="87" l="1"/>
  <c r="K50" i="87" s="1"/>
  <c r="L50" i="87" s="1"/>
  <c r="I51" i="87"/>
  <c r="J51" i="87" l="1"/>
  <c r="K51" i="87" s="1"/>
  <c r="L51" i="87" s="1"/>
  <c r="I52" i="87"/>
  <c r="I53" i="87" l="1"/>
  <c r="J52" i="87"/>
  <c r="K52" i="87" s="1"/>
  <c r="L52" i="87" s="1"/>
  <c r="J53" i="87" l="1"/>
  <c r="K53" i="87" s="1"/>
  <c r="L53" i="87" s="1"/>
  <c r="I54" i="87" l="1"/>
  <c r="J54" i="87" l="1"/>
  <c r="K54" i="87" s="1"/>
  <c r="L54" i="87" s="1"/>
  <c r="I55" i="87"/>
  <c r="I56" i="87" l="1"/>
  <c r="J55" i="87"/>
  <c r="K55" i="87" s="1"/>
  <c r="L55" i="87" s="1"/>
  <c r="J56" i="87" l="1"/>
  <c r="K56" i="87" s="1"/>
  <c r="L56" i="87" s="1"/>
  <c r="I57" i="87"/>
  <c r="I58" i="87" l="1"/>
  <c r="J57" i="87"/>
  <c r="K57" i="87" s="1"/>
  <c r="L57" i="87" s="1"/>
  <c r="I59" i="87" l="1"/>
  <c r="J58" i="87"/>
  <c r="K58" i="87" s="1"/>
  <c r="L58" i="87" s="1"/>
  <c r="I60" i="87" l="1"/>
  <c r="J59" i="87"/>
  <c r="K59" i="87" s="1"/>
  <c r="L59" i="87" s="1"/>
  <c r="J60" i="87" l="1"/>
  <c r="K60" i="87" s="1"/>
  <c r="L60" i="87" s="1"/>
  <c r="I61" i="87"/>
  <c r="I62" i="87" l="1"/>
  <c r="J61" i="87"/>
  <c r="K61" i="87" s="1"/>
  <c r="L61" i="87" s="1"/>
  <c r="I63" i="87" l="1"/>
  <c r="J62" i="87"/>
  <c r="K62" i="87" s="1"/>
  <c r="L62" i="87" s="1"/>
  <c r="I64" i="87" l="1"/>
  <c r="J63" i="87"/>
  <c r="K63" i="87" s="1"/>
  <c r="L63" i="87" s="1"/>
  <c r="J64" i="87" l="1"/>
  <c r="K64" i="87" s="1"/>
  <c r="L64" i="87" s="1"/>
  <c r="I65" i="87"/>
  <c r="I66" i="87" l="1"/>
  <c r="J65" i="87"/>
  <c r="K65" i="87" s="1"/>
  <c r="L65" i="87" s="1"/>
  <c r="I67" i="87" l="1"/>
  <c r="J66" i="87"/>
  <c r="K66" i="87" s="1"/>
  <c r="L66" i="87" s="1"/>
  <c r="J67" i="87" l="1"/>
  <c r="K67" i="87" s="1"/>
  <c r="L67" i="87" s="1"/>
  <c r="I68" i="87"/>
  <c r="I69" i="87" l="1"/>
  <c r="J68" i="87"/>
  <c r="K68" i="87" s="1"/>
  <c r="L68" i="87" s="1"/>
  <c r="I70" i="87" l="1"/>
  <c r="J69" i="87"/>
  <c r="K69" i="87" s="1"/>
  <c r="L69" i="87" s="1"/>
  <c r="I71" i="87" l="1"/>
  <c r="J70" i="87"/>
  <c r="K70" i="87" s="1"/>
  <c r="L70" i="87" s="1"/>
  <c r="J71" i="87" l="1"/>
  <c r="K71" i="87" s="1"/>
  <c r="L71" i="87" s="1"/>
  <c r="I72" i="87"/>
  <c r="I73" i="87" l="1"/>
  <c r="J72" i="87"/>
  <c r="K72" i="87" s="1"/>
  <c r="L72" i="87" s="1"/>
  <c r="I74" i="87" l="1"/>
  <c r="J73" i="87"/>
  <c r="K73" i="87" s="1"/>
  <c r="L73" i="87" s="1"/>
  <c r="I75" i="87" l="1"/>
  <c r="J74" i="87"/>
  <c r="K74" i="87" s="1"/>
  <c r="L74" i="87" s="1"/>
  <c r="I76" i="87" l="1"/>
  <c r="J75" i="87"/>
  <c r="K75" i="87" s="1"/>
  <c r="L75" i="87" s="1"/>
  <c r="I77" i="87" l="1"/>
  <c r="J76" i="87"/>
  <c r="K76" i="87" s="1"/>
  <c r="L76" i="87" s="1"/>
  <c r="I78" i="87" l="1"/>
  <c r="J77" i="87"/>
  <c r="K77" i="87" s="1"/>
  <c r="L77" i="87" s="1"/>
  <c r="I79" i="87" l="1"/>
  <c r="J78" i="87"/>
  <c r="K78" i="87" s="1"/>
  <c r="L78" i="87" s="1"/>
  <c r="I80" i="87" l="1"/>
  <c r="J79" i="87"/>
  <c r="K79" i="87" s="1"/>
  <c r="L79" i="87" s="1"/>
  <c r="J80" i="87" l="1"/>
  <c r="K80" i="87" s="1"/>
  <c r="L80" i="87" s="1"/>
  <c r="I81" i="87"/>
  <c r="I82" i="87" l="1"/>
  <c r="J81" i="87"/>
  <c r="K81" i="87" s="1"/>
  <c r="L81" i="87" s="1"/>
  <c r="I83" i="87" l="1"/>
  <c r="J82" i="87"/>
  <c r="K82" i="87" s="1"/>
  <c r="L82" i="87" s="1"/>
  <c r="I84" i="87" l="1"/>
  <c r="J83" i="87"/>
  <c r="K83" i="87" s="1"/>
  <c r="L83" i="87" s="1"/>
  <c r="I85" i="87" l="1"/>
  <c r="J84" i="87"/>
  <c r="K84" i="87" s="1"/>
  <c r="L84" i="87" s="1"/>
  <c r="I86" i="87" l="1"/>
  <c r="J85" i="87"/>
  <c r="K85" i="87" s="1"/>
  <c r="L85" i="87" s="1"/>
  <c r="I87" i="87" l="1"/>
  <c r="J86" i="87"/>
  <c r="K86" i="87" s="1"/>
  <c r="L86" i="87" s="1"/>
  <c r="J87" i="87" l="1"/>
  <c r="K87" i="87" s="1"/>
  <c r="L87" i="87" s="1"/>
  <c r="I88" i="87"/>
  <c r="J88" i="87" l="1"/>
  <c r="K88" i="87" s="1"/>
  <c r="L88" i="87" s="1"/>
  <c r="I89" i="87"/>
  <c r="I90" i="87" l="1"/>
  <c r="J89" i="87"/>
  <c r="K89" i="87" s="1"/>
  <c r="L89" i="87" s="1"/>
  <c r="I91" i="87" l="1"/>
  <c r="J90" i="87"/>
  <c r="K90" i="87" s="1"/>
  <c r="L90" i="87" s="1"/>
  <c r="I92" i="87" l="1"/>
  <c r="J91" i="87"/>
  <c r="K91" i="87" s="1"/>
  <c r="L91" i="87" s="1"/>
  <c r="I93" i="87" l="1"/>
  <c r="J92" i="87"/>
  <c r="K92" i="87" s="1"/>
  <c r="L92" i="87" s="1"/>
  <c r="I94" i="87" l="1"/>
  <c r="J93" i="87"/>
  <c r="K93" i="87" s="1"/>
  <c r="L93" i="87" s="1"/>
  <c r="J94" i="87" l="1"/>
  <c r="K94" i="87" s="1"/>
  <c r="L94" i="87" s="1"/>
  <c r="I95" i="87"/>
  <c r="I96" i="87" l="1"/>
  <c r="J95" i="87"/>
  <c r="K95" i="87" s="1"/>
  <c r="L95" i="87" s="1"/>
  <c r="J96" i="87" l="1"/>
  <c r="K96" i="87" s="1"/>
  <c r="L96" i="87" s="1"/>
  <c r="I97" i="87" l="1"/>
  <c r="J97" i="87" l="1"/>
  <c r="K97" i="87" s="1"/>
  <c r="L97" i="87" s="1"/>
  <c r="I98" i="87"/>
  <c r="I99" i="87" l="1"/>
  <c r="J98" i="87"/>
  <c r="K98" i="87" s="1"/>
  <c r="L98" i="87" s="1"/>
  <c r="J99" i="87" l="1"/>
  <c r="K99" i="87" s="1"/>
  <c r="L99" i="87" s="1"/>
  <c r="I100" i="87"/>
  <c r="I101" i="87" l="1"/>
  <c r="J100" i="87"/>
  <c r="K100" i="87" s="1"/>
  <c r="L100" i="87" s="1"/>
  <c r="I102" i="87" l="1"/>
  <c r="J101" i="87"/>
  <c r="K101" i="87" s="1"/>
  <c r="L101" i="87" s="1"/>
  <c r="I103" i="87" l="1"/>
  <c r="J102" i="87"/>
  <c r="K102" i="87" s="1"/>
  <c r="L102" i="87" s="1"/>
  <c r="I104" i="87" l="1"/>
  <c r="J103" i="87"/>
  <c r="K103" i="87" s="1"/>
  <c r="L103" i="87" s="1"/>
  <c r="I105" i="87" l="1"/>
  <c r="J104" i="87"/>
  <c r="K104" i="87" s="1"/>
  <c r="L104" i="87" s="1"/>
  <c r="I106" i="87" l="1"/>
  <c r="J105" i="87"/>
  <c r="K105" i="87" s="1"/>
  <c r="L105" i="87" s="1"/>
  <c r="I107" i="87" l="1"/>
  <c r="J106" i="87"/>
  <c r="K106" i="87" s="1"/>
  <c r="L106" i="87" s="1"/>
  <c r="I108" i="87" l="1"/>
  <c r="J107" i="87"/>
  <c r="K107" i="87" s="1"/>
  <c r="L107" i="87" s="1"/>
  <c r="I109" i="87" l="1"/>
  <c r="J108" i="87"/>
  <c r="K108" i="87" l="1"/>
  <c r="I110" i="87"/>
  <c r="J109" i="87"/>
  <c r="K109" i="87" s="1"/>
  <c r="L109" i="87" s="1"/>
  <c r="I111" i="87" l="1"/>
  <c r="J110" i="87"/>
  <c r="K110" i="87" s="1"/>
  <c r="L110" i="87" s="1"/>
  <c r="L108" i="87"/>
  <c r="J111" i="87" l="1"/>
  <c r="K111" i="87" l="1"/>
  <c r="L111" i="87" l="1"/>
</calcChain>
</file>

<file path=xl/sharedStrings.xml><?xml version="1.0" encoding="utf-8"?>
<sst xmlns="http://schemas.openxmlformats.org/spreadsheetml/2006/main" count="235" uniqueCount="48">
  <si>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</si>
  <si>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</si>
  <si>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</si>
  <si>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</si>
  <si>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</si>
  <si>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</si>
  <si>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</si>
  <si>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</si>
  <si>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</si>
  <si>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</si>
  <si>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</si>
  <si>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>Comp</t>
  </si>
  <si>
    <t>2 BHK</t>
  </si>
  <si>
    <t>1 BHK</t>
  </si>
  <si>
    <t>Built up area in Sq. Ft.</t>
  </si>
  <si>
    <t>1BHK</t>
  </si>
  <si>
    <t>2BHK</t>
  </si>
  <si>
    <t>Flat</t>
  </si>
  <si>
    <t>Wing</t>
  </si>
  <si>
    <t>Approved Inventory</t>
  </si>
  <si>
    <t xml:space="preserve"> As per Approved Plan  RERA Carpet Area in 
Sq. Ft.                      
</t>
  </si>
  <si>
    <r>
      <t xml:space="preserve">Rate per 
Sq. ft. on Carpet 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</si>
  <si>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</si>
  <si>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</si>
  <si>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</si>
  <si>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</si>
  <si>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>Approved</t>
  </si>
  <si>
    <t>3 BHK</t>
  </si>
  <si>
    <t>total 6</t>
  </si>
  <si>
    <t>2nd Floor</t>
  </si>
  <si>
    <t>3BHK</t>
  </si>
  <si>
    <t>terrace area</t>
  </si>
  <si>
    <t>CA Sq.M</t>
  </si>
  <si>
    <t>CA Sq.Ft</t>
  </si>
  <si>
    <t>terrace area Sq.Ft</t>
  </si>
  <si>
    <t>Total CA Sq.ft.</t>
  </si>
  <si>
    <t>3rd Floor</t>
  </si>
  <si>
    <t>4,5,6,8,9,10 floor</t>
  </si>
  <si>
    <t>Flat No</t>
  </si>
  <si>
    <t>7 &amp; 11 Floor</t>
  </si>
  <si>
    <t>ref</t>
  </si>
  <si>
    <t xml:space="preserve">refuge </t>
  </si>
  <si>
    <t>12th floor</t>
  </si>
  <si>
    <t>1 RK</t>
  </si>
  <si>
    <t>Natural Terrace Area Sq.Ft.</t>
  </si>
  <si>
    <t>Total CA Sq. Ft.</t>
  </si>
  <si>
    <t>refuge</t>
  </si>
  <si>
    <t xml:space="preserve">1 BHK - 35                                      2 BHK - 40                      3 BHK - 33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</si>
</sst>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Open Sans"/>
      <family val="2"/>
    </font>
    <font>
      <sz val="11"/>
      <color rgb="FF000000"/>
      <name val="Calibri"/>
      <family val="2"/>
      <scheme val="minor"/>
    </font>
    <font>
      <b/>
      <sz val="10"/>
      <color theme="1"/>
      <name val="Arial Narrow"/>
      <family val="2"/>
    </font>
    <font>
      <b/>
      <sz val="7"/>
      <color theme="1"/>
      <name val="Arial Narrow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sz val="11"/>
      <color rgb="FF333333"/>
      <name val="Arial Narrow"/>
      <family val="2"/>
    </font>
    <font>
      <b/>
      <sz val="11"/>
      <color rgb="FFFFFFFF"/>
      <name val="Arial Narrow"/>
      <family val="2"/>
    </font>
    <font>
      <b/>
      <sz val="11"/>
      <color theme="1"/>
      <name val="Arial Narrow"/>
      <family val="2"/>
    </font>
    <font>
      <sz val="8"/>
      <name val="Calibri"/>
      <family val="2"/>
      <scheme val="minor"/>
    </font>
    <font>
      <sz val="10"/>
      <color rgb="FFFF0000"/>
      <name val="Arial Narrow"/>
      <family val="2"/>
    </font>
    <font>
      <b/>
      <sz val="11"/>
      <color rgb="FFFF0000"/>
      <name val="Calibri"/>
      <family val="2"/>
      <scheme val="minor"/>
    </font>
    <font>
      <b/>
      <sz val="11"/>
      <color rgb="FFFFFFFF"/>
      <name val="Open Sans"/>
      <family val="2"/>
    </font>
    <font>
      <sz val="10"/>
      <color rgb="FF000000"/>
      <name val="Arial Narrow"/>
      <family val="2"/>
    </font>
    <font>
      <sz val="10"/>
      <name val="Arial Narrow"/>
      <family val="2"/>
    </font>
    <font>
      <sz val="11"/>
      <name val="Calibri"/>
      <family val="2"/>
      <scheme val="minor"/>
    </font>
    <font>
      <b/>
      <sz val="7"/>
      <name val="Arial Narrow"/>
      <family val="2"/>
    </font>
    <font>
      <b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/>
    <xf numFmtId="43" fontId="2" fillId="0" borderId="0" xfId="1" applyFont="1"/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43" fontId="0" fillId="0" borderId="0" xfId="1" applyFont="1"/>
    <xf numFmtId="43" fontId="0" fillId="0" borderId="0" xfId="0" applyNumberFormat="1"/>
    <xf numFmtId="1" fontId="0" fillId="0" borderId="0" xfId="0" applyNumberFormat="1"/>
    <xf numFmtId="43" fontId="5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4" fontId="10" fillId="0" borderId="1" xfId="1" applyNumberFormat="1" applyFont="1" applyBorder="1" applyAlignment="1">
      <alignment horizontal="left"/>
    </xf>
    <xf numFmtId="164" fontId="10" fillId="0" borderId="1" xfId="1" applyNumberFormat="1" applyFont="1" applyBorder="1" applyAlignment="1">
      <alignment horizontal="center"/>
    </xf>
    <xf numFmtId="1" fontId="10" fillId="0" borderId="1" xfId="2" applyNumberFormat="1" applyFont="1" applyBorder="1" applyAlignment="1">
      <alignment horizontal="center" vertical="top" wrapText="1"/>
    </xf>
    <xf numFmtId="164" fontId="10" fillId="0" borderId="1" xfId="1" applyNumberFormat="1" applyFont="1" applyFill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64" fontId="6" fillId="0" borderId="1" xfId="1" applyNumberFormat="1" applyFont="1" applyBorder="1" applyAlignment="1">
      <alignment horizontal="left"/>
    </xf>
    <xf numFmtId="164" fontId="6" fillId="0" borderId="1" xfId="1" applyNumberFormat="1" applyFont="1" applyBorder="1" applyAlignment="1">
      <alignment horizontal="center"/>
    </xf>
    <xf numFmtId="1" fontId="6" fillId="0" borderId="1" xfId="2" applyNumberFormat="1" applyFont="1" applyBorder="1" applyAlignment="1">
      <alignment horizontal="center" vertical="top" wrapText="1"/>
    </xf>
    <xf numFmtId="164" fontId="6" fillId="0" borderId="1" xfId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0" fillId="0" borderId="0" xfId="0" applyFont="1"/>
    <xf numFmtId="2" fontId="10" fillId="0" borderId="0" xfId="0" applyNumberFormat="1" applyFont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43" fontId="3" fillId="0" borderId="0" xfId="0" applyNumberFormat="1" applyFont="1"/>
    <xf numFmtId="0" fontId="11" fillId="0" borderId="0" xfId="0" applyFont="1"/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164" fontId="16" fillId="0" borderId="1" xfId="0" applyNumberFormat="1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43" fontId="17" fillId="0" borderId="1" xfId="1" applyFont="1" applyBorder="1"/>
    <xf numFmtId="0" fontId="6" fillId="3" borderId="6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Border="1"/>
    <xf numFmtId="0" fontId="10" fillId="0" borderId="0" xfId="0" applyFont="1" applyBorder="1"/>
    <xf numFmtId="2" fontId="10" fillId="0" borderId="0" xfId="0" applyNumberFormat="1" applyFont="1" applyBorder="1"/>
    <xf numFmtId="1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64" fontId="10" fillId="0" borderId="0" xfId="1" applyNumberFormat="1" applyFont="1" applyBorder="1" applyAlignment="1">
      <alignment horizontal="left"/>
    </xf>
    <xf numFmtId="164" fontId="10" fillId="0" borderId="0" xfId="1" applyNumberFormat="1" applyFont="1" applyBorder="1" applyAlignment="1">
      <alignment horizontal="center"/>
    </xf>
    <xf numFmtId="1" fontId="10" fillId="0" borderId="0" xfId="2" applyNumberFormat="1" applyFont="1" applyBorder="1" applyAlignment="1">
      <alignment horizontal="center" vertical="top" wrapText="1"/>
    </xf>
    <xf numFmtId="164" fontId="10" fillId="0" borderId="0" xfId="1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164" fontId="6" fillId="0" borderId="0" xfId="1" applyNumberFormat="1" applyFont="1" applyBorder="1" applyAlignment="1">
      <alignment horizontal="center"/>
    </xf>
    <xf numFmtId="164" fontId="6" fillId="0" borderId="0" xfId="1" applyNumberFormat="1" applyFont="1" applyFill="1" applyBorder="1" applyAlignment="1">
      <alignment horizontal="center"/>
    </xf>
    <xf numFmtId="0" fontId="0" fillId="0" borderId="0" xfId="0" applyFill="1" applyBorder="1"/>
    <xf numFmtId="1" fontId="0" fillId="0" borderId="0" xfId="0" applyNumberFormat="1" applyFill="1" applyBorder="1"/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 wrapText="1"/>
    </xf>
    <xf numFmtId="1" fontId="11" fillId="0" borderId="0" xfId="0" applyNumberFormat="1" applyFont="1" applyFill="1" applyBorder="1"/>
    <xf numFmtId="0" fontId="18" fillId="0" borderId="0" xfId="0" applyFont="1" applyFill="1" applyBorder="1" applyAlignment="1">
      <alignment horizontal="left" vertical="top" wrapText="1"/>
    </xf>
    <xf numFmtId="1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164" fontId="16" fillId="0" borderId="1" xfId="1" applyNumberFormat="1" applyFont="1" applyBorder="1" applyAlignment="1">
      <alignment horizontal="left"/>
    </xf>
    <xf numFmtId="164" fontId="16" fillId="0" borderId="1" xfId="1" applyNumberFormat="1" applyFont="1" applyBorder="1" applyAlignment="1">
      <alignment horizontal="center"/>
    </xf>
    <xf numFmtId="1" fontId="16" fillId="0" borderId="1" xfId="2" applyNumberFormat="1" applyFont="1" applyBorder="1" applyAlignment="1">
      <alignment horizontal="center" vertical="top" wrapText="1"/>
    </xf>
    <xf numFmtId="164" fontId="16" fillId="0" borderId="1" xfId="1" applyNumberFormat="1" applyFont="1" applyFill="1" applyBorder="1" applyAlignment="1">
      <alignment horizontal="center"/>
    </xf>
    <xf numFmtId="164" fontId="16" fillId="0" borderId="5" xfId="1" applyNumberFormat="1" applyFont="1" applyBorder="1" applyAlignment="1">
      <alignment horizontal="left"/>
    </xf>
    <xf numFmtId="164" fontId="16" fillId="0" borderId="5" xfId="1" applyNumberFormat="1" applyFont="1" applyBorder="1" applyAlignment="1">
      <alignment horizontal="center"/>
    </xf>
    <xf numFmtId="1" fontId="16" fillId="0" borderId="5" xfId="2" applyNumberFormat="1" applyFont="1" applyBorder="1" applyAlignment="1">
      <alignment horizontal="center" vertical="top" wrapText="1"/>
    </xf>
    <xf numFmtId="164" fontId="16" fillId="0" borderId="5" xfId="1" applyNumberFormat="1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164" fontId="20" fillId="0" borderId="1" xfId="1" applyNumberFormat="1" applyFont="1" applyBorder="1" applyAlignment="1">
      <alignment horizontal="left"/>
    </xf>
    <xf numFmtId="164" fontId="20" fillId="0" borderId="1" xfId="1" applyNumberFormat="1" applyFont="1" applyBorder="1" applyAlignment="1">
      <alignment horizontal="center"/>
    </xf>
    <xf numFmtId="1" fontId="20" fillId="0" borderId="1" xfId="2" applyNumberFormat="1" applyFont="1" applyBorder="1" applyAlignment="1">
      <alignment horizontal="center" vertical="top" wrapText="1"/>
    </xf>
    <xf numFmtId="164" fontId="20" fillId="0" borderId="1" xfId="1" applyNumberFormat="1" applyFont="1" applyFill="1" applyBorder="1" applyAlignment="1">
      <alignment horizontal="center"/>
    </xf>
    <xf numFmtId="0" fontId="21" fillId="0" borderId="0" xfId="0" applyFont="1"/>
    <xf numFmtId="43" fontId="21" fillId="0" borderId="0" xfId="0" applyNumberFormat="1" applyFont="1"/>
    <xf numFmtId="0" fontId="22" fillId="3" borderId="3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" fontId="20" fillId="0" borderId="5" xfId="0" applyNumberFormat="1" applyFont="1" applyBorder="1" applyAlignment="1">
      <alignment horizontal="center"/>
    </xf>
    <xf numFmtId="0" fontId="20" fillId="3" borderId="0" xfId="0" applyFont="1" applyFill="1" applyBorder="1" applyAlignment="1">
      <alignment horizontal="center"/>
    </xf>
    <xf numFmtId="1" fontId="20" fillId="0" borderId="0" xfId="0" applyNumberFormat="1" applyFont="1" applyBorder="1" applyAlignment="1">
      <alignment horizontal="center"/>
    </xf>
    <xf numFmtId="0" fontId="20" fillId="3" borderId="0" xfId="0" applyFont="1" applyFill="1" applyBorder="1"/>
    <xf numFmtId="0" fontId="20" fillId="0" borderId="0" xfId="0" applyFont="1" applyBorder="1"/>
    <xf numFmtId="0" fontId="20" fillId="3" borderId="0" xfId="0" applyFont="1" applyFill="1"/>
    <xf numFmtId="0" fontId="20" fillId="0" borderId="0" xfId="0" applyFont="1"/>
    <xf numFmtId="0" fontId="23" fillId="3" borderId="1" xfId="0" applyFont="1" applyFill="1" applyBorder="1" applyAlignment="1">
      <alignment horizontal="center"/>
    </xf>
    <xf numFmtId="43" fontId="21" fillId="0" borderId="0" xfId="1" applyFont="1"/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15</xdr:col>
      <xdr:colOff>267928</xdr:colOff>
      <xdr:row>45</xdr:row>
      <xdr:rowOff>163091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70B19A-D305-0D72-7171-19F272D365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8802328" cy="8354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4"/>
  <sheetViews>
    <sheetView zoomScale="130" zoomScaleNormal="130" workbookViewId="0">
      <selection activeCell="D5" sqref="D5"/>
    </sheetView>
  </sheetViews>
  <sheetFormatPr defaultRowHeight="15" x14ac:dyDescent="0.25"/>
  <cols>
    <col min="1" max="1" width="4" style="98" customWidth="1"/>
    <col min="2" max="3" width="5.140625" style="99" customWidth="1"/>
    <col min="4" max="4" width="7.42578125" style="26" bestFit="1" customWidth="1"/>
    <col min="5" max="7" width="7.140625" style="27" customWidth="1"/>
    <col min="8" max="8" width="7.42578125" bestFit="1" customWidth="1"/>
    <col min="9" max="9" width="7.140625" customWidth="1"/>
    <col min="10" max="10" width="12.28515625" customWidth="1"/>
    <col min="11" max="11" width="11" customWidth="1"/>
    <col min="12" max="12" width="7.7109375" customWidth="1"/>
    <col min="13" max="13" width="11.42578125" customWidth="1"/>
    <col min="15" max="15" width="10.42578125" bestFit="1" customWidth="1"/>
  </cols>
  <sheetData>
    <row r="1" spans="1:15" x14ac:dyDescent="0.25">
      <c r="A1" s="46" t="s">
        <v>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5" ht="54" customHeight="1" x14ac:dyDescent="0.25">
      <c r="A2" s="91" t="s">
        <v>1</v>
      </c>
      <c r="B2" s="92" t="s">
        <v>0</v>
      </c>
      <c r="C2" s="92" t="s">
        <v>2</v>
      </c>
      <c r="D2" s="9" t="s">
        <v>11</v>
      </c>
      <c r="E2" s="9" t="s">
        <v>20</v>
      </c>
      <c r="F2" s="10" t="s">
        <v>44</v>
      </c>
      <c r="G2" s="10" t="s">
        <v>45</v>
      </c>
      <c r="H2" s="10" t="s">
        <v>14</v>
      </c>
      <c r="I2" s="11" t="s">
        <v>21</v>
      </c>
      <c r="J2" s="9" t="s">
        <v>22</v>
      </c>
      <c r="K2" s="12" t="s">
        <v>23</v>
      </c>
      <c r="L2" s="13" t="s">
        <v>24</v>
      </c>
      <c r="M2" s="13" t="s">
        <v>25</v>
      </c>
    </row>
    <row r="3" spans="1:15" x14ac:dyDescent="0.25">
      <c r="A3" s="82">
        <v>1</v>
      </c>
      <c r="B3" s="83">
        <v>203</v>
      </c>
      <c r="C3" s="83">
        <v>2</v>
      </c>
      <c r="D3" s="71" t="s">
        <v>27</v>
      </c>
      <c r="E3" s="71">
        <v>837</v>
      </c>
      <c r="F3" s="71">
        <v>245</v>
      </c>
      <c r="G3" s="14">
        <f>E3+F3</f>
        <v>1082</v>
      </c>
      <c r="H3" s="14">
        <f>G3*1.1</f>
        <v>1190.2</v>
      </c>
      <c r="I3" s="15">
        <v>13500</v>
      </c>
      <c r="J3" s="16">
        <f>E3*I3</f>
        <v>11299500</v>
      </c>
      <c r="K3" s="17">
        <f t="shared" ref="K3" si="0">ROUND(J3*1.1,0)</f>
        <v>12429450</v>
      </c>
      <c r="L3" s="18">
        <f t="shared" ref="L3" si="1">MROUND((K3*0.025/12),500)</f>
        <v>26000</v>
      </c>
      <c r="M3" s="19">
        <f>H3*2400</f>
        <v>2856480</v>
      </c>
      <c r="O3" s="6">
        <f>J3/H3</f>
        <v>9493.7825575533516</v>
      </c>
    </row>
    <row r="4" spans="1:15" x14ac:dyDescent="0.25">
      <c r="A4" s="82">
        <v>2</v>
      </c>
      <c r="B4" s="83">
        <v>204</v>
      </c>
      <c r="C4" s="83">
        <v>2</v>
      </c>
      <c r="D4" s="71" t="s">
        <v>12</v>
      </c>
      <c r="E4" s="71">
        <v>634</v>
      </c>
      <c r="F4" s="71">
        <v>240</v>
      </c>
      <c r="G4" s="14">
        <f t="shared" ref="G4:G67" si="2">E4+F4</f>
        <v>874</v>
      </c>
      <c r="H4" s="14">
        <f t="shared" ref="H4:H67" si="3">G4*1.1</f>
        <v>961.40000000000009</v>
      </c>
      <c r="I4" s="15">
        <f>I3</f>
        <v>13500</v>
      </c>
      <c r="J4" s="16">
        <f t="shared" ref="J4:J46" si="4">E4*I4</f>
        <v>8559000</v>
      </c>
      <c r="K4" s="17">
        <f t="shared" ref="K4:K46" si="5">ROUND(J4*1.1,0)</f>
        <v>9414900</v>
      </c>
      <c r="L4" s="18">
        <f t="shared" ref="L4:L46" si="6">MROUND((K4*0.025/12),500)</f>
        <v>19500</v>
      </c>
      <c r="M4" s="19">
        <f t="shared" ref="M4:M46" si="7">H4*2400</f>
        <v>2307360</v>
      </c>
      <c r="O4" s="6"/>
    </row>
    <row r="5" spans="1:15" x14ac:dyDescent="0.25">
      <c r="A5" s="82">
        <v>3</v>
      </c>
      <c r="B5" s="83">
        <v>205</v>
      </c>
      <c r="C5" s="83">
        <v>2</v>
      </c>
      <c r="D5" s="71" t="s">
        <v>27</v>
      </c>
      <c r="E5" s="71">
        <v>804</v>
      </c>
      <c r="F5" s="71">
        <v>626</v>
      </c>
      <c r="G5" s="14">
        <f t="shared" si="2"/>
        <v>1430</v>
      </c>
      <c r="H5" s="14">
        <f t="shared" si="3"/>
        <v>1573.0000000000002</v>
      </c>
      <c r="I5" s="15">
        <f>I4</f>
        <v>13500</v>
      </c>
      <c r="J5" s="16">
        <f t="shared" si="4"/>
        <v>10854000</v>
      </c>
      <c r="K5" s="17">
        <f t="shared" si="5"/>
        <v>11939400</v>
      </c>
      <c r="L5" s="18">
        <f t="shared" si="6"/>
        <v>25000</v>
      </c>
      <c r="M5" s="19">
        <f t="shared" si="7"/>
        <v>3775200.0000000005</v>
      </c>
      <c r="O5" s="6"/>
    </row>
    <row r="6" spans="1:15" x14ac:dyDescent="0.25">
      <c r="A6" s="82">
        <v>4</v>
      </c>
      <c r="B6" s="83">
        <v>207</v>
      </c>
      <c r="C6" s="83">
        <v>2</v>
      </c>
      <c r="D6" s="71" t="s">
        <v>12</v>
      </c>
      <c r="E6" s="71">
        <v>634</v>
      </c>
      <c r="F6" s="71">
        <v>291</v>
      </c>
      <c r="G6" s="14">
        <f t="shared" si="2"/>
        <v>925</v>
      </c>
      <c r="H6" s="14">
        <f t="shared" si="3"/>
        <v>1017.5000000000001</v>
      </c>
      <c r="I6" s="15">
        <f>I5</f>
        <v>13500</v>
      </c>
      <c r="J6" s="16">
        <f t="shared" si="4"/>
        <v>8559000</v>
      </c>
      <c r="K6" s="17">
        <f t="shared" si="5"/>
        <v>9414900</v>
      </c>
      <c r="L6" s="18">
        <f t="shared" si="6"/>
        <v>19500</v>
      </c>
      <c r="M6" s="19">
        <f t="shared" si="7"/>
        <v>2442000.0000000005</v>
      </c>
      <c r="O6" s="6"/>
    </row>
    <row r="7" spans="1:15" x14ac:dyDescent="0.25">
      <c r="A7" s="82">
        <v>5</v>
      </c>
      <c r="B7" s="83">
        <v>208</v>
      </c>
      <c r="C7" s="83">
        <v>2</v>
      </c>
      <c r="D7" s="71" t="s">
        <v>12</v>
      </c>
      <c r="E7" s="71">
        <v>634</v>
      </c>
      <c r="F7" s="71">
        <v>291</v>
      </c>
      <c r="G7" s="14">
        <f t="shared" si="2"/>
        <v>925</v>
      </c>
      <c r="H7" s="14">
        <f t="shared" si="3"/>
        <v>1017.5000000000001</v>
      </c>
      <c r="I7" s="15">
        <f>I6</f>
        <v>13500</v>
      </c>
      <c r="J7" s="16">
        <f t="shared" si="4"/>
        <v>8559000</v>
      </c>
      <c r="K7" s="17">
        <f t="shared" si="5"/>
        <v>9414900</v>
      </c>
      <c r="L7" s="18">
        <f t="shared" si="6"/>
        <v>19500</v>
      </c>
      <c r="M7" s="19">
        <f t="shared" si="7"/>
        <v>2442000.0000000005</v>
      </c>
      <c r="O7" s="6"/>
    </row>
    <row r="8" spans="1:15" x14ac:dyDescent="0.25">
      <c r="A8" s="82">
        <v>6</v>
      </c>
      <c r="B8" s="83">
        <v>210</v>
      </c>
      <c r="C8" s="83">
        <v>2</v>
      </c>
      <c r="D8" s="71" t="s">
        <v>27</v>
      </c>
      <c r="E8" s="71">
        <v>831</v>
      </c>
      <c r="F8" s="71">
        <v>312</v>
      </c>
      <c r="G8" s="14">
        <f t="shared" si="2"/>
        <v>1143</v>
      </c>
      <c r="H8" s="14">
        <f t="shared" si="3"/>
        <v>1257.3000000000002</v>
      </c>
      <c r="I8" s="15">
        <f>I7</f>
        <v>13500</v>
      </c>
      <c r="J8" s="16">
        <f t="shared" si="4"/>
        <v>11218500</v>
      </c>
      <c r="K8" s="17">
        <f t="shared" si="5"/>
        <v>12340350</v>
      </c>
      <c r="L8" s="18">
        <f t="shared" si="6"/>
        <v>25500</v>
      </c>
      <c r="M8" s="19">
        <f t="shared" si="7"/>
        <v>3017520.0000000005</v>
      </c>
      <c r="O8" s="6"/>
    </row>
    <row r="9" spans="1:15" s="89" customFormat="1" x14ac:dyDescent="0.25">
      <c r="A9" s="82">
        <v>7</v>
      </c>
      <c r="B9" s="83">
        <v>303</v>
      </c>
      <c r="C9" s="83">
        <v>3</v>
      </c>
      <c r="D9" s="71" t="s">
        <v>27</v>
      </c>
      <c r="E9" s="71">
        <v>837</v>
      </c>
      <c r="F9" s="83">
        <v>0</v>
      </c>
      <c r="G9" s="14">
        <f t="shared" si="2"/>
        <v>837</v>
      </c>
      <c r="H9" s="14">
        <f t="shared" si="3"/>
        <v>920.7</v>
      </c>
      <c r="I9" s="84">
        <f>I8+40</f>
        <v>13540</v>
      </c>
      <c r="J9" s="85">
        <f t="shared" si="4"/>
        <v>11332980</v>
      </c>
      <c r="K9" s="86">
        <f t="shared" si="5"/>
        <v>12466278</v>
      </c>
      <c r="L9" s="87">
        <f t="shared" si="6"/>
        <v>26000</v>
      </c>
      <c r="M9" s="88">
        <f t="shared" si="7"/>
        <v>2209680</v>
      </c>
      <c r="O9" s="90"/>
    </row>
    <row r="10" spans="1:15" s="89" customFormat="1" x14ac:dyDescent="0.25">
      <c r="A10" s="82">
        <v>8</v>
      </c>
      <c r="B10" s="83">
        <v>304</v>
      </c>
      <c r="C10" s="83">
        <v>3</v>
      </c>
      <c r="D10" s="71" t="s">
        <v>12</v>
      </c>
      <c r="E10" s="71">
        <v>634</v>
      </c>
      <c r="F10" s="83">
        <v>0</v>
      </c>
      <c r="G10" s="14">
        <f t="shared" si="2"/>
        <v>634</v>
      </c>
      <c r="H10" s="14">
        <f t="shared" si="3"/>
        <v>697.40000000000009</v>
      </c>
      <c r="I10" s="84">
        <f t="shared" ref="I10:I18" si="8">I9</f>
        <v>13540</v>
      </c>
      <c r="J10" s="85">
        <f t="shared" si="4"/>
        <v>8584360</v>
      </c>
      <c r="K10" s="86">
        <f t="shared" si="5"/>
        <v>9442796</v>
      </c>
      <c r="L10" s="87">
        <f t="shared" si="6"/>
        <v>19500</v>
      </c>
      <c r="M10" s="88">
        <f t="shared" si="7"/>
        <v>1673760.0000000002</v>
      </c>
    </row>
    <row r="11" spans="1:15" s="89" customFormat="1" x14ac:dyDescent="0.25">
      <c r="A11" s="82">
        <v>9</v>
      </c>
      <c r="B11" s="83">
        <v>305</v>
      </c>
      <c r="C11" s="83">
        <v>3</v>
      </c>
      <c r="D11" s="71" t="s">
        <v>27</v>
      </c>
      <c r="E11" s="71">
        <v>804</v>
      </c>
      <c r="F11" s="83">
        <v>0</v>
      </c>
      <c r="G11" s="14">
        <f t="shared" si="2"/>
        <v>804</v>
      </c>
      <c r="H11" s="14">
        <f t="shared" si="3"/>
        <v>884.40000000000009</v>
      </c>
      <c r="I11" s="84">
        <f t="shared" si="8"/>
        <v>13540</v>
      </c>
      <c r="J11" s="85">
        <f t="shared" si="4"/>
        <v>10886160</v>
      </c>
      <c r="K11" s="86">
        <f t="shared" si="5"/>
        <v>11974776</v>
      </c>
      <c r="L11" s="87">
        <f t="shared" si="6"/>
        <v>25000</v>
      </c>
      <c r="M11" s="88">
        <f t="shared" si="7"/>
        <v>2122560</v>
      </c>
    </row>
    <row r="12" spans="1:15" s="89" customFormat="1" x14ac:dyDescent="0.25">
      <c r="A12" s="82">
        <v>10</v>
      </c>
      <c r="B12" s="83">
        <v>307</v>
      </c>
      <c r="C12" s="83">
        <v>3</v>
      </c>
      <c r="D12" s="71" t="s">
        <v>12</v>
      </c>
      <c r="E12" s="71">
        <v>634</v>
      </c>
      <c r="F12" s="83">
        <v>0</v>
      </c>
      <c r="G12" s="14">
        <f t="shared" si="2"/>
        <v>634</v>
      </c>
      <c r="H12" s="14">
        <f t="shared" si="3"/>
        <v>697.40000000000009</v>
      </c>
      <c r="I12" s="84">
        <f t="shared" si="8"/>
        <v>13540</v>
      </c>
      <c r="J12" s="85">
        <f t="shared" si="4"/>
        <v>8584360</v>
      </c>
      <c r="K12" s="86">
        <f t="shared" si="5"/>
        <v>9442796</v>
      </c>
      <c r="L12" s="87">
        <f t="shared" si="6"/>
        <v>19500</v>
      </c>
      <c r="M12" s="88">
        <f t="shared" si="7"/>
        <v>1673760.0000000002</v>
      </c>
    </row>
    <row r="13" spans="1:15" s="89" customFormat="1" x14ac:dyDescent="0.25">
      <c r="A13" s="82">
        <v>11</v>
      </c>
      <c r="B13" s="83">
        <v>308</v>
      </c>
      <c r="C13" s="83">
        <v>3</v>
      </c>
      <c r="D13" s="71" t="s">
        <v>12</v>
      </c>
      <c r="E13" s="71">
        <v>634</v>
      </c>
      <c r="F13" s="83">
        <v>0</v>
      </c>
      <c r="G13" s="14">
        <f t="shared" si="2"/>
        <v>634</v>
      </c>
      <c r="H13" s="14">
        <f t="shared" si="3"/>
        <v>697.40000000000009</v>
      </c>
      <c r="I13" s="84">
        <f t="shared" si="8"/>
        <v>13540</v>
      </c>
      <c r="J13" s="85">
        <f t="shared" si="4"/>
        <v>8584360</v>
      </c>
      <c r="K13" s="86">
        <f t="shared" si="5"/>
        <v>9442796</v>
      </c>
      <c r="L13" s="87">
        <f t="shared" si="6"/>
        <v>19500</v>
      </c>
      <c r="M13" s="88">
        <f t="shared" si="7"/>
        <v>1673760.0000000002</v>
      </c>
    </row>
    <row r="14" spans="1:15" s="89" customFormat="1" x14ac:dyDescent="0.25">
      <c r="A14" s="82">
        <v>12</v>
      </c>
      <c r="B14" s="83">
        <v>310</v>
      </c>
      <c r="C14" s="83">
        <v>3</v>
      </c>
      <c r="D14" s="71" t="s">
        <v>27</v>
      </c>
      <c r="E14" s="71">
        <v>831</v>
      </c>
      <c r="F14" s="83">
        <v>0</v>
      </c>
      <c r="G14" s="14">
        <f t="shared" si="2"/>
        <v>831</v>
      </c>
      <c r="H14" s="14">
        <f t="shared" si="3"/>
        <v>914.1</v>
      </c>
      <c r="I14" s="84">
        <f t="shared" si="8"/>
        <v>13540</v>
      </c>
      <c r="J14" s="85">
        <f t="shared" si="4"/>
        <v>11251740</v>
      </c>
      <c r="K14" s="86">
        <f t="shared" si="5"/>
        <v>12376914</v>
      </c>
      <c r="L14" s="87">
        <f t="shared" si="6"/>
        <v>26000</v>
      </c>
      <c r="M14" s="88">
        <f t="shared" si="7"/>
        <v>2193840</v>
      </c>
    </row>
    <row r="15" spans="1:15" x14ac:dyDescent="0.25">
      <c r="A15" s="82">
        <v>13</v>
      </c>
      <c r="B15" s="83">
        <v>401</v>
      </c>
      <c r="C15" s="83">
        <v>4</v>
      </c>
      <c r="D15" s="72" t="s">
        <v>13</v>
      </c>
      <c r="E15" s="71">
        <v>411</v>
      </c>
      <c r="F15" s="83">
        <v>0</v>
      </c>
      <c r="G15" s="14">
        <f t="shared" si="2"/>
        <v>411</v>
      </c>
      <c r="H15" s="14">
        <f t="shared" si="3"/>
        <v>452.1</v>
      </c>
      <c r="I15" s="73">
        <f t="shared" si="8"/>
        <v>13540</v>
      </c>
      <c r="J15" s="74">
        <f t="shared" si="4"/>
        <v>5564940</v>
      </c>
      <c r="K15" s="75">
        <f t="shared" si="5"/>
        <v>6121434</v>
      </c>
      <c r="L15" s="76">
        <f t="shared" si="6"/>
        <v>13000</v>
      </c>
      <c r="M15" s="77">
        <f t="shared" si="7"/>
        <v>1085040</v>
      </c>
    </row>
    <row r="16" spans="1:15" x14ac:dyDescent="0.25">
      <c r="A16" s="82">
        <v>14</v>
      </c>
      <c r="B16" s="83">
        <v>402</v>
      </c>
      <c r="C16" s="83">
        <v>4</v>
      </c>
      <c r="D16" s="71" t="s">
        <v>12</v>
      </c>
      <c r="E16" s="71">
        <v>579</v>
      </c>
      <c r="F16" s="83">
        <v>0</v>
      </c>
      <c r="G16" s="14">
        <f t="shared" si="2"/>
        <v>579</v>
      </c>
      <c r="H16" s="14">
        <f t="shared" si="3"/>
        <v>636.90000000000009</v>
      </c>
      <c r="I16" s="73">
        <f t="shared" si="8"/>
        <v>13540</v>
      </c>
      <c r="J16" s="74">
        <f t="shared" si="4"/>
        <v>7839660</v>
      </c>
      <c r="K16" s="75">
        <f t="shared" si="5"/>
        <v>8623626</v>
      </c>
      <c r="L16" s="76">
        <f t="shared" si="6"/>
        <v>18000</v>
      </c>
      <c r="M16" s="77">
        <f t="shared" si="7"/>
        <v>1528560.0000000002</v>
      </c>
    </row>
    <row r="17" spans="1:15" x14ac:dyDescent="0.25">
      <c r="A17" s="82">
        <v>15</v>
      </c>
      <c r="B17" s="83">
        <v>403</v>
      </c>
      <c r="C17" s="83">
        <v>4</v>
      </c>
      <c r="D17" s="71" t="s">
        <v>27</v>
      </c>
      <c r="E17" s="71">
        <v>837</v>
      </c>
      <c r="F17" s="83">
        <v>0</v>
      </c>
      <c r="G17" s="14">
        <f t="shared" si="2"/>
        <v>837</v>
      </c>
      <c r="H17" s="14">
        <f t="shared" si="3"/>
        <v>920.7</v>
      </c>
      <c r="I17" s="73">
        <f t="shared" si="8"/>
        <v>13540</v>
      </c>
      <c r="J17" s="74">
        <f t="shared" si="4"/>
        <v>11332980</v>
      </c>
      <c r="K17" s="75">
        <f t="shared" si="5"/>
        <v>12466278</v>
      </c>
      <c r="L17" s="76">
        <f t="shared" si="6"/>
        <v>26000</v>
      </c>
      <c r="M17" s="77">
        <f t="shared" si="7"/>
        <v>2209680</v>
      </c>
    </row>
    <row r="18" spans="1:15" x14ac:dyDescent="0.25">
      <c r="A18" s="82">
        <v>16</v>
      </c>
      <c r="B18" s="83">
        <v>404</v>
      </c>
      <c r="C18" s="83">
        <v>4</v>
      </c>
      <c r="D18" s="71" t="s">
        <v>12</v>
      </c>
      <c r="E18" s="71">
        <v>634</v>
      </c>
      <c r="F18" s="83">
        <v>0</v>
      </c>
      <c r="G18" s="14">
        <f t="shared" si="2"/>
        <v>634</v>
      </c>
      <c r="H18" s="14">
        <f t="shared" si="3"/>
        <v>697.40000000000009</v>
      </c>
      <c r="I18" s="73">
        <f t="shared" si="8"/>
        <v>13540</v>
      </c>
      <c r="J18" s="74">
        <f t="shared" si="4"/>
        <v>8584360</v>
      </c>
      <c r="K18" s="75">
        <f t="shared" si="5"/>
        <v>9442796</v>
      </c>
      <c r="L18" s="76">
        <f t="shared" si="6"/>
        <v>19500</v>
      </c>
      <c r="M18" s="77">
        <f t="shared" si="7"/>
        <v>1673760.0000000002</v>
      </c>
    </row>
    <row r="19" spans="1:15" x14ac:dyDescent="0.25">
      <c r="A19" s="82">
        <v>17</v>
      </c>
      <c r="B19" s="83">
        <v>405</v>
      </c>
      <c r="C19" s="83">
        <v>4</v>
      </c>
      <c r="D19" s="71" t="s">
        <v>27</v>
      </c>
      <c r="E19" s="71">
        <v>804</v>
      </c>
      <c r="F19" s="83">
        <v>0</v>
      </c>
      <c r="G19" s="14">
        <f t="shared" si="2"/>
        <v>804</v>
      </c>
      <c r="H19" s="14">
        <f t="shared" si="3"/>
        <v>884.40000000000009</v>
      </c>
      <c r="I19" s="73">
        <f>I18+40</f>
        <v>13580</v>
      </c>
      <c r="J19" s="74">
        <f t="shared" si="4"/>
        <v>10918320</v>
      </c>
      <c r="K19" s="75">
        <f t="shared" si="5"/>
        <v>12010152</v>
      </c>
      <c r="L19" s="76">
        <f t="shared" si="6"/>
        <v>25000</v>
      </c>
      <c r="M19" s="77">
        <f t="shared" si="7"/>
        <v>2122560</v>
      </c>
    </row>
    <row r="20" spans="1:15" x14ac:dyDescent="0.25">
      <c r="A20" s="82">
        <v>18</v>
      </c>
      <c r="B20" s="83">
        <v>406</v>
      </c>
      <c r="C20" s="83">
        <v>4</v>
      </c>
      <c r="D20" s="71" t="s">
        <v>13</v>
      </c>
      <c r="E20" s="71">
        <v>397</v>
      </c>
      <c r="F20" s="83">
        <v>0</v>
      </c>
      <c r="G20" s="14">
        <f t="shared" si="2"/>
        <v>397</v>
      </c>
      <c r="H20" s="14">
        <f t="shared" si="3"/>
        <v>436.70000000000005</v>
      </c>
      <c r="I20" s="73">
        <f t="shared" ref="I20:I28" si="9">I19</f>
        <v>13580</v>
      </c>
      <c r="J20" s="74">
        <f t="shared" si="4"/>
        <v>5391260</v>
      </c>
      <c r="K20" s="75">
        <f t="shared" si="5"/>
        <v>5930386</v>
      </c>
      <c r="L20" s="76">
        <f t="shared" si="6"/>
        <v>12500</v>
      </c>
      <c r="M20" s="77">
        <f t="shared" si="7"/>
        <v>1048080.0000000001</v>
      </c>
    </row>
    <row r="21" spans="1:15" x14ac:dyDescent="0.25">
      <c r="A21" s="82">
        <v>19</v>
      </c>
      <c r="B21" s="83">
        <v>407</v>
      </c>
      <c r="C21" s="83">
        <v>4</v>
      </c>
      <c r="D21" s="71" t="s">
        <v>12</v>
      </c>
      <c r="E21" s="71">
        <v>634</v>
      </c>
      <c r="F21" s="83">
        <v>0</v>
      </c>
      <c r="G21" s="14">
        <f t="shared" si="2"/>
        <v>634</v>
      </c>
      <c r="H21" s="14">
        <f t="shared" si="3"/>
        <v>697.40000000000009</v>
      </c>
      <c r="I21" s="73">
        <f t="shared" si="9"/>
        <v>13580</v>
      </c>
      <c r="J21" s="74">
        <f t="shared" si="4"/>
        <v>8609720</v>
      </c>
      <c r="K21" s="75">
        <f t="shared" si="5"/>
        <v>9470692</v>
      </c>
      <c r="L21" s="76">
        <f t="shared" si="6"/>
        <v>19500</v>
      </c>
      <c r="M21" s="77">
        <f t="shared" si="7"/>
        <v>1673760.0000000002</v>
      </c>
    </row>
    <row r="22" spans="1:15" x14ac:dyDescent="0.25">
      <c r="A22" s="82">
        <v>20</v>
      </c>
      <c r="B22" s="83">
        <v>408</v>
      </c>
      <c r="C22" s="83">
        <v>4</v>
      </c>
      <c r="D22" s="71" t="s">
        <v>12</v>
      </c>
      <c r="E22" s="71">
        <v>634</v>
      </c>
      <c r="F22" s="83">
        <v>0</v>
      </c>
      <c r="G22" s="14">
        <f t="shared" si="2"/>
        <v>634</v>
      </c>
      <c r="H22" s="14">
        <f t="shared" si="3"/>
        <v>697.40000000000009</v>
      </c>
      <c r="I22" s="73">
        <f t="shared" si="9"/>
        <v>13580</v>
      </c>
      <c r="J22" s="74">
        <f t="shared" si="4"/>
        <v>8609720</v>
      </c>
      <c r="K22" s="75">
        <f t="shared" si="5"/>
        <v>9470692</v>
      </c>
      <c r="L22" s="76">
        <f t="shared" si="6"/>
        <v>19500</v>
      </c>
      <c r="M22" s="77">
        <f t="shared" si="7"/>
        <v>1673760.0000000002</v>
      </c>
    </row>
    <row r="23" spans="1:15" x14ac:dyDescent="0.25">
      <c r="A23" s="82">
        <v>21</v>
      </c>
      <c r="B23" s="83">
        <v>409</v>
      </c>
      <c r="C23" s="83">
        <v>4</v>
      </c>
      <c r="D23" s="71" t="s">
        <v>13</v>
      </c>
      <c r="E23" s="71">
        <v>397</v>
      </c>
      <c r="F23" s="83">
        <v>0</v>
      </c>
      <c r="G23" s="14">
        <f t="shared" si="2"/>
        <v>397</v>
      </c>
      <c r="H23" s="14">
        <f t="shared" si="3"/>
        <v>436.70000000000005</v>
      </c>
      <c r="I23" s="73">
        <f t="shared" si="9"/>
        <v>13580</v>
      </c>
      <c r="J23" s="74">
        <f t="shared" si="4"/>
        <v>5391260</v>
      </c>
      <c r="K23" s="75">
        <f t="shared" si="5"/>
        <v>5930386</v>
      </c>
      <c r="L23" s="76">
        <f t="shared" si="6"/>
        <v>12500</v>
      </c>
      <c r="M23" s="77">
        <f t="shared" si="7"/>
        <v>1048080.0000000001</v>
      </c>
    </row>
    <row r="24" spans="1:15" x14ac:dyDescent="0.25">
      <c r="A24" s="82">
        <v>22</v>
      </c>
      <c r="B24" s="83">
        <v>410</v>
      </c>
      <c r="C24" s="83">
        <v>4</v>
      </c>
      <c r="D24" s="71" t="s">
        <v>27</v>
      </c>
      <c r="E24" s="71">
        <v>831</v>
      </c>
      <c r="F24" s="83">
        <v>0</v>
      </c>
      <c r="G24" s="14">
        <f t="shared" si="2"/>
        <v>831</v>
      </c>
      <c r="H24" s="14">
        <f t="shared" si="3"/>
        <v>914.1</v>
      </c>
      <c r="I24" s="73">
        <f t="shared" si="9"/>
        <v>13580</v>
      </c>
      <c r="J24" s="74">
        <f t="shared" si="4"/>
        <v>11284980</v>
      </c>
      <c r="K24" s="75">
        <f t="shared" si="5"/>
        <v>12413478</v>
      </c>
      <c r="L24" s="76">
        <f t="shared" si="6"/>
        <v>26000</v>
      </c>
      <c r="M24" s="77">
        <f t="shared" si="7"/>
        <v>2193840</v>
      </c>
    </row>
    <row r="25" spans="1:15" x14ac:dyDescent="0.25">
      <c r="A25" s="82">
        <v>23</v>
      </c>
      <c r="B25" s="83">
        <v>411</v>
      </c>
      <c r="C25" s="83">
        <v>4</v>
      </c>
      <c r="D25" s="71" t="s">
        <v>13</v>
      </c>
      <c r="E25" s="71">
        <v>392</v>
      </c>
      <c r="F25" s="83">
        <v>0</v>
      </c>
      <c r="G25" s="14">
        <f t="shared" si="2"/>
        <v>392</v>
      </c>
      <c r="H25" s="14">
        <f t="shared" si="3"/>
        <v>431.20000000000005</v>
      </c>
      <c r="I25" s="73">
        <f t="shared" si="9"/>
        <v>13580</v>
      </c>
      <c r="J25" s="74">
        <f t="shared" si="4"/>
        <v>5323360</v>
      </c>
      <c r="K25" s="75">
        <f t="shared" si="5"/>
        <v>5855696</v>
      </c>
      <c r="L25" s="76">
        <f t="shared" si="6"/>
        <v>12000</v>
      </c>
      <c r="M25" s="77">
        <f t="shared" si="7"/>
        <v>1034880.0000000001</v>
      </c>
    </row>
    <row r="26" spans="1:15" x14ac:dyDescent="0.25">
      <c r="A26" s="82">
        <v>24</v>
      </c>
      <c r="B26" s="83">
        <v>501</v>
      </c>
      <c r="C26" s="83">
        <v>5</v>
      </c>
      <c r="D26" s="72" t="s">
        <v>13</v>
      </c>
      <c r="E26" s="71">
        <v>411</v>
      </c>
      <c r="F26" s="83">
        <v>0</v>
      </c>
      <c r="G26" s="14">
        <f t="shared" si="2"/>
        <v>411</v>
      </c>
      <c r="H26" s="14">
        <f t="shared" si="3"/>
        <v>452.1</v>
      </c>
      <c r="I26" s="73">
        <f t="shared" si="9"/>
        <v>13580</v>
      </c>
      <c r="J26" s="74">
        <f t="shared" si="4"/>
        <v>5581380</v>
      </c>
      <c r="K26" s="75">
        <f t="shared" si="5"/>
        <v>6139518</v>
      </c>
      <c r="L26" s="76">
        <f t="shared" si="6"/>
        <v>13000</v>
      </c>
      <c r="M26" s="77">
        <f t="shared" si="7"/>
        <v>1085040</v>
      </c>
    </row>
    <row r="27" spans="1:15" x14ac:dyDescent="0.25">
      <c r="A27" s="82">
        <v>25</v>
      </c>
      <c r="B27" s="83">
        <v>502</v>
      </c>
      <c r="C27" s="83">
        <v>5</v>
      </c>
      <c r="D27" s="71" t="s">
        <v>12</v>
      </c>
      <c r="E27" s="71">
        <v>579</v>
      </c>
      <c r="F27" s="83">
        <v>0</v>
      </c>
      <c r="G27" s="14">
        <f t="shared" si="2"/>
        <v>579</v>
      </c>
      <c r="H27" s="14">
        <f t="shared" si="3"/>
        <v>636.90000000000009</v>
      </c>
      <c r="I27" s="73">
        <f t="shared" si="9"/>
        <v>13580</v>
      </c>
      <c r="J27" s="74">
        <f t="shared" si="4"/>
        <v>7862820</v>
      </c>
      <c r="K27" s="75">
        <f t="shared" si="5"/>
        <v>8649102</v>
      </c>
      <c r="L27" s="76">
        <f t="shared" si="6"/>
        <v>18000</v>
      </c>
      <c r="M27" s="77">
        <f t="shared" si="7"/>
        <v>1528560.0000000002</v>
      </c>
    </row>
    <row r="28" spans="1:15" x14ac:dyDescent="0.25">
      <c r="A28" s="82">
        <v>26</v>
      </c>
      <c r="B28" s="83">
        <v>503</v>
      </c>
      <c r="C28" s="83">
        <v>5</v>
      </c>
      <c r="D28" s="71" t="s">
        <v>27</v>
      </c>
      <c r="E28" s="71">
        <v>837</v>
      </c>
      <c r="F28" s="83">
        <v>0</v>
      </c>
      <c r="G28" s="14">
        <f t="shared" si="2"/>
        <v>837</v>
      </c>
      <c r="H28" s="14">
        <f t="shared" si="3"/>
        <v>920.7</v>
      </c>
      <c r="I28" s="73">
        <f t="shared" si="9"/>
        <v>13580</v>
      </c>
      <c r="J28" s="74">
        <f t="shared" si="4"/>
        <v>11366460</v>
      </c>
      <c r="K28" s="75">
        <f t="shared" si="5"/>
        <v>12503106</v>
      </c>
      <c r="L28" s="76">
        <f t="shared" si="6"/>
        <v>26000</v>
      </c>
      <c r="M28" s="77">
        <f t="shared" si="7"/>
        <v>2209680</v>
      </c>
    </row>
    <row r="29" spans="1:15" x14ac:dyDescent="0.25">
      <c r="A29" s="82">
        <v>27</v>
      </c>
      <c r="B29" s="83">
        <v>504</v>
      </c>
      <c r="C29" s="83">
        <v>5</v>
      </c>
      <c r="D29" s="71" t="s">
        <v>12</v>
      </c>
      <c r="E29" s="71">
        <v>634</v>
      </c>
      <c r="F29" s="83">
        <v>0</v>
      </c>
      <c r="G29" s="14">
        <f t="shared" si="2"/>
        <v>634</v>
      </c>
      <c r="H29" s="14">
        <f t="shared" si="3"/>
        <v>697.40000000000009</v>
      </c>
      <c r="I29" s="73">
        <f>I28+40</f>
        <v>13620</v>
      </c>
      <c r="J29" s="74">
        <f t="shared" si="4"/>
        <v>8635080</v>
      </c>
      <c r="K29" s="75">
        <f t="shared" si="5"/>
        <v>9498588</v>
      </c>
      <c r="L29" s="76">
        <f t="shared" si="6"/>
        <v>20000</v>
      </c>
      <c r="M29" s="77">
        <f t="shared" si="7"/>
        <v>1673760.0000000002</v>
      </c>
    </row>
    <row r="30" spans="1:15" x14ac:dyDescent="0.25">
      <c r="A30" s="82">
        <v>28</v>
      </c>
      <c r="B30" s="83">
        <v>505</v>
      </c>
      <c r="C30" s="83">
        <v>5</v>
      </c>
      <c r="D30" s="71" t="s">
        <v>27</v>
      </c>
      <c r="E30" s="71">
        <v>804</v>
      </c>
      <c r="F30" s="83">
        <v>0</v>
      </c>
      <c r="G30" s="14">
        <f t="shared" si="2"/>
        <v>804</v>
      </c>
      <c r="H30" s="14">
        <f t="shared" si="3"/>
        <v>884.40000000000009</v>
      </c>
      <c r="I30" s="73">
        <f t="shared" ref="I30:I37" si="10">I29</f>
        <v>13620</v>
      </c>
      <c r="J30" s="74">
        <f t="shared" si="4"/>
        <v>10950480</v>
      </c>
      <c r="K30" s="75">
        <f t="shared" si="5"/>
        <v>12045528</v>
      </c>
      <c r="L30" s="76">
        <f t="shared" si="6"/>
        <v>25000</v>
      </c>
      <c r="M30" s="77">
        <f t="shared" si="7"/>
        <v>2122560</v>
      </c>
      <c r="O30" s="6">
        <f>J30/H30</f>
        <v>12381.81818181818</v>
      </c>
    </row>
    <row r="31" spans="1:15" x14ac:dyDescent="0.25">
      <c r="A31" s="82">
        <v>29</v>
      </c>
      <c r="B31" s="83">
        <v>506</v>
      </c>
      <c r="C31" s="83">
        <v>5</v>
      </c>
      <c r="D31" s="71" t="s">
        <v>13</v>
      </c>
      <c r="E31" s="71">
        <v>397</v>
      </c>
      <c r="F31" s="83">
        <v>0</v>
      </c>
      <c r="G31" s="14">
        <f t="shared" si="2"/>
        <v>397</v>
      </c>
      <c r="H31" s="14">
        <f t="shared" si="3"/>
        <v>436.70000000000005</v>
      </c>
      <c r="I31" s="73">
        <f t="shared" si="10"/>
        <v>13620</v>
      </c>
      <c r="J31" s="74">
        <f t="shared" si="4"/>
        <v>5407140</v>
      </c>
      <c r="K31" s="75">
        <f t="shared" si="5"/>
        <v>5947854</v>
      </c>
      <c r="L31" s="76">
        <f t="shared" si="6"/>
        <v>12500</v>
      </c>
      <c r="M31" s="77">
        <f t="shared" si="7"/>
        <v>1048080.0000000001</v>
      </c>
    </row>
    <row r="32" spans="1:15" x14ac:dyDescent="0.25">
      <c r="A32" s="82">
        <v>30</v>
      </c>
      <c r="B32" s="83">
        <v>507</v>
      </c>
      <c r="C32" s="83">
        <v>5</v>
      </c>
      <c r="D32" s="71" t="s">
        <v>12</v>
      </c>
      <c r="E32" s="71">
        <v>634</v>
      </c>
      <c r="F32" s="83">
        <v>0</v>
      </c>
      <c r="G32" s="14">
        <f t="shared" si="2"/>
        <v>634</v>
      </c>
      <c r="H32" s="14">
        <f t="shared" si="3"/>
        <v>697.40000000000009</v>
      </c>
      <c r="I32" s="73">
        <f t="shared" si="10"/>
        <v>13620</v>
      </c>
      <c r="J32" s="74">
        <f t="shared" si="4"/>
        <v>8635080</v>
      </c>
      <c r="K32" s="75">
        <f t="shared" si="5"/>
        <v>9498588</v>
      </c>
      <c r="L32" s="76">
        <f t="shared" si="6"/>
        <v>20000</v>
      </c>
      <c r="M32" s="77">
        <f t="shared" si="7"/>
        <v>1673760.0000000002</v>
      </c>
    </row>
    <row r="33" spans="1:15" x14ac:dyDescent="0.25">
      <c r="A33" s="82">
        <v>31</v>
      </c>
      <c r="B33" s="83">
        <v>508</v>
      </c>
      <c r="C33" s="83">
        <v>5</v>
      </c>
      <c r="D33" s="71" t="s">
        <v>12</v>
      </c>
      <c r="E33" s="71">
        <v>634</v>
      </c>
      <c r="F33" s="83">
        <v>0</v>
      </c>
      <c r="G33" s="14">
        <f t="shared" si="2"/>
        <v>634</v>
      </c>
      <c r="H33" s="14">
        <f t="shared" si="3"/>
        <v>697.40000000000009</v>
      </c>
      <c r="I33" s="73">
        <f t="shared" si="10"/>
        <v>13620</v>
      </c>
      <c r="J33" s="74">
        <f t="shared" si="4"/>
        <v>8635080</v>
      </c>
      <c r="K33" s="75">
        <f t="shared" si="5"/>
        <v>9498588</v>
      </c>
      <c r="L33" s="76">
        <f t="shared" si="6"/>
        <v>20000</v>
      </c>
      <c r="M33" s="77">
        <f t="shared" si="7"/>
        <v>1673760.0000000002</v>
      </c>
    </row>
    <row r="34" spans="1:15" x14ac:dyDescent="0.25">
      <c r="A34" s="82">
        <v>32</v>
      </c>
      <c r="B34" s="83">
        <v>509</v>
      </c>
      <c r="C34" s="83">
        <v>5</v>
      </c>
      <c r="D34" s="71" t="s">
        <v>13</v>
      </c>
      <c r="E34" s="71">
        <v>397</v>
      </c>
      <c r="F34" s="83">
        <v>0</v>
      </c>
      <c r="G34" s="14">
        <f t="shared" si="2"/>
        <v>397</v>
      </c>
      <c r="H34" s="14">
        <f t="shared" si="3"/>
        <v>436.70000000000005</v>
      </c>
      <c r="I34" s="73">
        <f t="shared" si="10"/>
        <v>13620</v>
      </c>
      <c r="J34" s="74">
        <f t="shared" si="4"/>
        <v>5407140</v>
      </c>
      <c r="K34" s="75">
        <f t="shared" si="5"/>
        <v>5947854</v>
      </c>
      <c r="L34" s="76">
        <f t="shared" si="6"/>
        <v>12500</v>
      </c>
      <c r="M34" s="77">
        <f t="shared" si="7"/>
        <v>1048080.0000000001</v>
      </c>
    </row>
    <row r="35" spans="1:15" x14ac:dyDescent="0.25">
      <c r="A35" s="82">
        <v>33</v>
      </c>
      <c r="B35" s="83">
        <v>510</v>
      </c>
      <c r="C35" s="83">
        <v>5</v>
      </c>
      <c r="D35" s="71" t="s">
        <v>27</v>
      </c>
      <c r="E35" s="71">
        <v>831</v>
      </c>
      <c r="F35" s="83">
        <v>0</v>
      </c>
      <c r="G35" s="14">
        <f t="shared" si="2"/>
        <v>831</v>
      </c>
      <c r="H35" s="14">
        <f t="shared" si="3"/>
        <v>914.1</v>
      </c>
      <c r="I35" s="73">
        <f t="shared" si="10"/>
        <v>13620</v>
      </c>
      <c r="J35" s="74">
        <f t="shared" si="4"/>
        <v>11318220</v>
      </c>
      <c r="K35" s="75">
        <f t="shared" si="5"/>
        <v>12450042</v>
      </c>
      <c r="L35" s="76">
        <f t="shared" si="6"/>
        <v>26000</v>
      </c>
      <c r="M35" s="77">
        <f t="shared" si="7"/>
        <v>2193840</v>
      </c>
    </row>
    <row r="36" spans="1:15" x14ac:dyDescent="0.25">
      <c r="A36" s="82">
        <v>34</v>
      </c>
      <c r="B36" s="83">
        <v>511</v>
      </c>
      <c r="C36" s="83">
        <v>5</v>
      </c>
      <c r="D36" s="71" t="s">
        <v>13</v>
      </c>
      <c r="E36" s="71">
        <v>392</v>
      </c>
      <c r="F36" s="83">
        <v>0</v>
      </c>
      <c r="G36" s="14">
        <f t="shared" si="2"/>
        <v>392</v>
      </c>
      <c r="H36" s="14">
        <f t="shared" si="3"/>
        <v>431.20000000000005</v>
      </c>
      <c r="I36" s="73">
        <f t="shared" si="10"/>
        <v>13620</v>
      </c>
      <c r="J36" s="74">
        <f t="shared" si="4"/>
        <v>5339040</v>
      </c>
      <c r="K36" s="75">
        <f t="shared" si="5"/>
        <v>5872944</v>
      </c>
      <c r="L36" s="76">
        <f t="shared" si="6"/>
        <v>12000</v>
      </c>
      <c r="M36" s="77">
        <f t="shared" si="7"/>
        <v>1034880.0000000001</v>
      </c>
    </row>
    <row r="37" spans="1:15" x14ac:dyDescent="0.25">
      <c r="A37" s="82">
        <v>35</v>
      </c>
      <c r="B37" s="83">
        <v>601</v>
      </c>
      <c r="C37" s="83">
        <v>6</v>
      </c>
      <c r="D37" s="72" t="s">
        <v>13</v>
      </c>
      <c r="E37" s="71">
        <v>411</v>
      </c>
      <c r="F37" s="83">
        <v>0</v>
      </c>
      <c r="G37" s="14">
        <f t="shared" si="2"/>
        <v>411</v>
      </c>
      <c r="H37" s="14">
        <f t="shared" si="3"/>
        <v>452.1</v>
      </c>
      <c r="I37" s="73">
        <f t="shared" si="10"/>
        <v>13620</v>
      </c>
      <c r="J37" s="74">
        <f t="shared" si="4"/>
        <v>5597820</v>
      </c>
      <c r="K37" s="75">
        <f t="shared" si="5"/>
        <v>6157602</v>
      </c>
      <c r="L37" s="76">
        <f t="shared" si="6"/>
        <v>13000</v>
      </c>
      <c r="M37" s="77">
        <f t="shared" si="7"/>
        <v>1085040</v>
      </c>
    </row>
    <row r="38" spans="1:15" x14ac:dyDescent="0.25">
      <c r="A38" s="82">
        <v>36</v>
      </c>
      <c r="B38" s="83">
        <v>602</v>
      </c>
      <c r="C38" s="83">
        <v>6</v>
      </c>
      <c r="D38" s="71" t="s">
        <v>12</v>
      </c>
      <c r="E38" s="71">
        <v>579</v>
      </c>
      <c r="F38" s="83">
        <v>0</v>
      </c>
      <c r="G38" s="14">
        <f t="shared" si="2"/>
        <v>579</v>
      </c>
      <c r="H38" s="14">
        <f t="shared" si="3"/>
        <v>636.90000000000009</v>
      </c>
      <c r="I38" s="73">
        <f>I37</f>
        <v>13620</v>
      </c>
      <c r="J38" s="74">
        <f t="shared" si="4"/>
        <v>7885980</v>
      </c>
      <c r="K38" s="75">
        <f t="shared" si="5"/>
        <v>8674578</v>
      </c>
      <c r="L38" s="76">
        <f t="shared" si="6"/>
        <v>18000</v>
      </c>
      <c r="M38" s="77">
        <f t="shared" si="7"/>
        <v>1528560.0000000002</v>
      </c>
    </row>
    <row r="39" spans="1:15" x14ac:dyDescent="0.25">
      <c r="A39" s="82">
        <v>37</v>
      </c>
      <c r="B39" s="83">
        <v>603</v>
      </c>
      <c r="C39" s="83">
        <v>6</v>
      </c>
      <c r="D39" s="71" t="s">
        <v>27</v>
      </c>
      <c r="E39" s="71">
        <v>837</v>
      </c>
      <c r="F39" s="83">
        <v>0</v>
      </c>
      <c r="G39" s="14">
        <f t="shared" si="2"/>
        <v>837</v>
      </c>
      <c r="H39" s="14">
        <f t="shared" si="3"/>
        <v>920.7</v>
      </c>
      <c r="I39" s="73">
        <f t="shared" ref="I39:I48" si="11">I38</f>
        <v>13620</v>
      </c>
      <c r="J39" s="74"/>
      <c r="K39" s="75"/>
      <c r="L39" s="76"/>
      <c r="M39" s="77"/>
    </row>
    <row r="40" spans="1:15" x14ac:dyDescent="0.25">
      <c r="A40" s="82">
        <v>38</v>
      </c>
      <c r="B40" s="83">
        <v>604</v>
      </c>
      <c r="C40" s="83">
        <v>6</v>
      </c>
      <c r="D40" s="71" t="s">
        <v>12</v>
      </c>
      <c r="E40" s="71">
        <v>634</v>
      </c>
      <c r="F40" s="83">
        <v>0</v>
      </c>
      <c r="G40" s="14">
        <f t="shared" si="2"/>
        <v>634</v>
      </c>
      <c r="H40" s="14">
        <f t="shared" si="3"/>
        <v>697.40000000000009</v>
      </c>
      <c r="I40" s="73">
        <f t="shared" si="11"/>
        <v>13620</v>
      </c>
      <c r="J40" s="74"/>
      <c r="K40" s="75"/>
      <c r="L40" s="76"/>
      <c r="M40" s="77"/>
    </row>
    <row r="41" spans="1:15" x14ac:dyDescent="0.25">
      <c r="A41" s="82">
        <v>39</v>
      </c>
      <c r="B41" s="83">
        <v>605</v>
      </c>
      <c r="C41" s="83">
        <v>6</v>
      </c>
      <c r="D41" s="71" t="s">
        <v>27</v>
      </c>
      <c r="E41" s="71">
        <v>804</v>
      </c>
      <c r="F41" s="83">
        <v>0</v>
      </c>
      <c r="G41" s="14">
        <f t="shared" si="2"/>
        <v>804</v>
      </c>
      <c r="H41" s="14">
        <f t="shared" si="3"/>
        <v>884.40000000000009</v>
      </c>
      <c r="I41" s="73">
        <f t="shared" si="11"/>
        <v>13620</v>
      </c>
      <c r="J41" s="74">
        <f t="shared" si="4"/>
        <v>10950480</v>
      </c>
      <c r="K41" s="75">
        <f t="shared" si="5"/>
        <v>12045528</v>
      </c>
      <c r="L41" s="76">
        <f t="shared" si="6"/>
        <v>25000</v>
      </c>
      <c r="M41" s="77">
        <f t="shared" si="7"/>
        <v>2122560</v>
      </c>
    </row>
    <row r="42" spans="1:15" x14ac:dyDescent="0.25">
      <c r="A42" s="82">
        <v>40</v>
      </c>
      <c r="B42" s="83">
        <v>606</v>
      </c>
      <c r="C42" s="83">
        <v>6</v>
      </c>
      <c r="D42" s="71" t="s">
        <v>13</v>
      </c>
      <c r="E42" s="71">
        <v>397</v>
      </c>
      <c r="F42" s="83">
        <v>0</v>
      </c>
      <c r="G42" s="14">
        <f t="shared" si="2"/>
        <v>397</v>
      </c>
      <c r="H42" s="14">
        <f t="shared" si="3"/>
        <v>436.70000000000005</v>
      </c>
      <c r="I42" s="73">
        <f t="shared" si="11"/>
        <v>13620</v>
      </c>
      <c r="J42" s="74">
        <f t="shared" si="4"/>
        <v>5407140</v>
      </c>
      <c r="K42" s="75">
        <f t="shared" si="5"/>
        <v>5947854</v>
      </c>
      <c r="L42" s="76">
        <f t="shared" si="6"/>
        <v>12500</v>
      </c>
      <c r="M42" s="77">
        <f t="shared" si="7"/>
        <v>1048080.0000000001</v>
      </c>
    </row>
    <row r="43" spans="1:15" x14ac:dyDescent="0.25">
      <c r="A43" s="82">
        <v>41</v>
      </c>
      <c r="B43" s="83">
        <v>607</v>
      </c>
      <c r="C43" s="83">
        <v>6</v>
      </c>
      <c r="D43" s="71" t="s">
        <v>12</v>
      </c>
      <c r="E43" s="71">
        <v>634</v>
      </c>
      <c r="F43" s="83">
        <v>0</v>
      </c>
      <c r="G43" s="14">
        <f t="shared" si="2"/>
        <v>634</v>
      </c>
      <c r="H43" s="14">
        <f t="shared" si="3"/>
        <v>697.40000000000009</v>
      </c>
      <c r="I43" s="73">
        <f t="shared" si="11"/>
        <v>13620</v>
      </c>
      <c r="J43" s="74">
        <f t="shared" si="4"/>
        <v>8635080</v>
      </c>
      <c r="K43" s="75">
        <f t="shared" si="5"/>
        <v>9498588</v>
      </c>
      <c r="L43" s="76">
        <f t="shared" si="6"/>
        <v>20000</v>
      </c>
      <c r="M43" s="77">
        <f t="shared" si="7"/>
        <v>1673760.0000000002</v>
      </c>
    </row>
    <row r="44" spans="1:15" x14ac:dyDescent="0.25">
      <c r="A44" s="82">
        <v>42</v>
      </c>
      <c r="B44" s="83">
        <v>608</v>
      </c>
      <c r="C44" s="83">
        <v>6</v>
      </c>
      <c r="D44" s="71" t="s">
        <v>12</v>
      </c>
      <c r="E44" s="71">
        <v>634</v>
      </c>
      <c r="F44" s="83">
        <v>0</v>
      </c>
      <c r="G44" s="14">
        <f t="shared" si="2"/>
        <v>634</v>
      </c>
      <c r="H44" s="14">
        <f t="shared" si="3"/>
        <v>697.40000000000009</v>
      </c>
      <c r="I44" s="73">
        <f t="shared" si="11"/>
        <v>13620</v>
      </c>
      <c r="J44" s="74">
        <f t="shared" si="4"/>
        <v>8635080</v>
      </c>
      <c r="K44" s="75">
        <f t="shared" si="5"/>
        <v>9498588</v>
      </c>
      <c r="L44" s="76">
        <f t="shared" si="6"/>
        <v>20000</v>
      </c>
      <c r="M44" s="77">
        <f t="shared" si="7"/>
        <v>1673760.0000000002</v>
      </c>
    </row>
    <row r="45" spans="1:15" x14ac:dyDescent="0.25">
      <c r="A45" s="82">
        <v>43</v>
      </c>
      <c r="B45" s="83">
        <v>609</v>
      </c>
      <c r="C45" s="83">
        <v>6</v>
      </c>
      <c r="D45" s="71" t="s">
        <v>13</v>
      </c>
      <c r="E45" s="71">
        <v>397</v>
      </c>
      <c r="F45" s="83">
        <v>0</v>
      </c>
      <c r="G45" s="14">
        <f t="shared" si="2"/>
        <v>397</v>
      </c>
      <c r="H45" s="14">
        <f t="shared" si="3"/>
        <v>436.70000000000005</v>
      </c>
      <c r="I45" s="73">
        <f t="shared" si="11"/>
        <v>13620</v>
      </c>
      <c r="J45" s="74">
        <f t="shared" si="4"/>
        <v>5407140</v>
      </c>
      <c r="K45" s="75">
        <f t="shared" si="5"/>
        <v>5947854</v>
      </c>
      <c r="L45" s="76">
        <f t="shared" si="6"/>
        <v>12500</v>
      </c>
      <c r="M45" s="77">
        <f t="shared" si="7"/>
        <v>1048080.0000000001</v>
      </c>
      <c r="O45" s="6">
        <f>K45/E45</f>
        <v>14982</v>
      </c>
    </row>
    <row r="46" spans="1:15" x14ac:dyDescent="0.25">
      <c r="A46" s="82">
        <v>44</v>
      </c>
      <c r="B46" s="83">
        <v>610</v>
      </c>
      <c r="C46" s="83">
        <v>6</v>
      </c>
      <c r="D46" s="71" t="s">
        <v>27</v>
      </c>
      <c r="E46" s="71">
        <v>831</v>
      </c>
      <c r="F46" s="83">
        <v>0</v>
      </c>
      <c r="G46" s="14">
        <f t="shared" si="2"/>
        <v>831</v>
      </c>
      <c r="H46" s="14">
        <f t="shared" si="3"/>
        <v>914.1</v>
      </c>
      <c r="I46" s="73">
        <f t="shared" si="11"/>
        <v>13620</v>
      </c>
      <c r="J46" s="74">
        <f t="shared" si="4"/>
        <v>11318220</v>
      </c>
      <c r="K46" s="75">
        <f t="shared" si="5"/>
        <v>12450042</v>
      </c>
      <c r="L46" s="76">
        <f t="shared" si="6"/>
        <v>26000</v>
      </c>
      <c r="M46" s="77">
        <f t="shared" si="7"/>
        <v>2193840</v>
      </c>
    </row>
    <row r="47" spans="1:15" x14ac:dyDescent="0.25">
      <c r="A47" s="82">
        <v>45</v>
      </c>
      <c r="B47" s="83">
        <v>611</v>
      </c>
      <c r="C47" s="83">
        <v>6</v>
      </c>
      <c r="D47" s="71" t="s">
        <v>13</v>
      </c>
      <c r="E47" s="71">
        <v>392</v>
      </c>
      <c r="F47" s="83">
        <v>0</v>
      </c>
      <c r="G47" s="14">
        <f t="shared" si="2"/>
        <v>392</v>
      </c>
      <c r="H47" s="14">
        <f t="shared" si="3"/>
        <v>431.20000000000005</v>
      </c>
      <c r="I47" s="73">
        <f t="shared" si="11"/>
        <v>13620</v>
      </c>
      <c r="J47" s="78"/>
      <c r="K47" s="79"/>
      <c r="L47" s="80"/>
      <c r="M47" s="81"/>
    </row>
    <row r="48" spans="1:15" x14ac:dyDescent="0.25">
      <c r="A48" s="82">
        <v>46</v>
      </c>
      <c r="B48" s="93">
        <v>701</v>
      </c>
      <c r="C48" s="83">
        <v>7</v>
      </c>
      <c r="D48" s="72" t="s">
        <v>13</v>
      </c>
      <c r="E48" s="71">
        <v>411</v>
      </c>
      <c r="F48" s="83">
        <v>0</v>
      </c>
      <c r="G48" s="14">
        <f t="shared" si="2"/>
        <v>411</v>
      </c>
      <c r="H48" s="14">
        <f t="shared" si="3"/>
        <v>452.1</v>
      </c>
      <c r="I48" s="73">
        <f t="shared" si="11"/>
        <v>13620</v>
      </c>
      <c r="J48" s="78"/>
      <c r="K48" s="79"/>
      <c r="L48" s="80"/>
      <c r="M48" s="81"/>
    </row>
    <row r="49" spans="1:13" x14ac:dyDescent="0.25">
      <c r="A49" s="82">
        <v>47</v>
      </c>
      <c r="B49" s="83">
        <v>702</v>
      </c>
      <c r="C49" s="83">
        <v>7</v>
      </c>
      <c r="D49" s="71" t="s">
        <v>12</v>
      </c>
      <c r="E49" s="71">
        <v>579</v>
      </c>
      <c r="F49" s="83">
        <v>0</v>
      </c>
      <c r="G49" s="14">
        <f t="shared" si="2"/>
        <v>579</v>
      </c>
      <c r="H49" s="14">
        <f t="shared" si="3"/>
        <v>636.90000000000009</v>
      </c>
      <c r="I49" s="73" t="e">
        <f>#REF!+40</f>
        <v>#REF!</v>
      </c>
      <c r="J49" s="74" t="e">
        <f t="shared" ref="J49:J107" si="12">ROUND(E49*I49,0)</f>
        <v>#REF!</v>
      </c>
      <c r="K49" s="75" t="e">
        <f t="shared" ref="K49:K107" si="13">ROUND(J49*1.1,0)</f>
        <v>#REF!</v>
      </c>
      <c r="L49" s="76" t="e">
        <f t="shared" ref="L49:L107" si="14">MROUND((K49*0.025/12),500)</f>
        <v>#REF!</v>
      </c>
      <c r="M49" s="77">
        <f t="shared" ref="M49:M107" si="15">H49*2400</f>
        <v>1528560.0000000002</v>
      </c>
    </row>
    <row r="50" spans="1:13" x14ac:dyDescent="0.25">
      <c r="A50" s="82">
        <v>48</v>
      </c>
      <c r="B50" s="93">
        <v>703</v>
      </c>
      <c r="C50" s="83">
        <v>7</v>
      </c>
      <c r="D50" s="71" t="s">
        <v>27</v>
      </c>
      <c r="E50" s="71">
        <v>837</v>
      </c>
      <c r="F50" s="83">
        <v>0</v>
      </c>
      <c r="G50" s="14">
        <f t="shared" si="2"/>
        <v>837</v>
      </c>
      <c r="H50" s="14">
        <f t="shared" si="3"/>
        <v>920.7</v>
      </c>
      <c r="I50" s="73" t="e">
        <f t="shared" ref="I50:I57" si="16">I49</f>
        <v>#REF!</v>
      </c>
      <c r="J50" s="74" t="e">
        <f t="shared" si="12"/>
        <v>#REF!</v>
      </c>
      <c r="K50" s="75" t="e">
        <f t="shared" si="13"/>
        <v>#REF!</v>
      </c>
      <c r="L50" s="76" t="e">
        <f t="shared" si="14"/>
        <v>#REF!</v>
      </c>
      <c r="M50" s="77">
        <f t="shared" si="15"/>
        <v>2209680</v>
      </c>
    </row>
    <row r="51" spans="1:13" x14ac:dyDescent="0.25">
      <c r="A51" s="82">
        <v>49</v>
      </c>
      <c r="B51" s="83">
        <v>704</v>
      </c>
      <c r="C51" s="83">
        <v>7</v>
      </c>
      <c r="D51" s="71" t="s">
        <v>12</v>
      </c>
      <c r="E51" s="71">
        <v>634</v>
      </c>
      <c r="F51" s="83">
        <v>0</v>
      </c>
      <c r="G51" s="14">
        <f t="shared" si="2"/>
        <v>634</v>
      </c>
      <c r="H51" s="14">
        <f t="shared" si="3"/>
        <v>697.40000000000009</v>
      </c>
      <c r="I51" s="73" t="e">
        <f t="shared" si="16"/>
        <v>#REF!</v>
      </c>
      <c r="J51" s="74" t="e">
        <f t="shared" si="12"/>
        <v>#REF!</v>
      </c>
      <c r="K51" s="75" t="e">
        <f t="shared" si="13"/>
        <v>#REF!</v>
      </c>
      <c r="L51" s="76" t="e">
        <f t="shared" si="14"/>
        <v>#REF!</v>
      </c>
      <c r="M51" s="77">
        <f t="shared" si="15"/>
        <v>1673760.0000000002</v>
      </c>
    </row>
    <row r="52" spans="1:13" x14ac:dyDescent="0.25">
      <c r="A52" s="82">
        <v>50</v>
      </c>
      <c r="B52" s="93">
        <v>705</v>
      </c>
      <c r="C52" s="83">
        <v>7</v>
      </c>
      <c r="D52" s="71" t="s">
        <v>27</v>
      </c>
      <c r="E52" s="71">
        <v>804</v>
      </c>
      <c r="F52" s="83">
        <v>0</v>
      </c>
      <c r="G52" s="14">
        <f t="shared" si="2"/>
        <v>804</v>
      </c>
      <c r="H52" s="14">
        <f t="shared" si="3"/>
        <v>884.40000000000009</v>
      </c>
      <c r="I52" s="73" t="e">
        <f t="shared" si="16"/>
        <v>#REF!</v>
      </c>
      <c r="J52" s="74" t="e">
        <f t="shared" si="12"/>
        <v>#REF!</v>
      </c>
      <c r="K52" s="75" t="e">
        <f t="shared" si="13"/>
        <v>#REF!</v>
      </c>
      <c r="L52" s="76" t="e">
        <f t="shared" si="14"/>
        <v>#REF!</v>
      </c>
      <c r="M52" s="77">
        <f t="shared" si="15"/>
        <v>2122560</v>
      </c>
    </row>
    <row r="53" spans="1:13" x14ac:dyDescent="0.25">
      <c r="A53" s="82">
        <v>51</v>
      </c>
      <c r="B53" s="83">
        <v>706</v>
      </c>
      <c r="C53" s="83">
        <v>7</v>
      </c>
      <c r="D53" s="71" t="s">
        <v>13</v>
      </c>
      <c r="E53" s="71">
        <v>397</v>
      </c>
      <c r="F53" s="83">
        <v>0</v>
      </c>
      <c r="G53" s="14">
        <f t="shared" si="2"/>
        <v>397</v>
      </c>
      <c r="H53" s="14">
        <f t="shared" si="3"/>
        <v>436.70000000000005</v>
      </c>
      <c r="I53" s="73" t="e">
        <f t="shared" si="16"/>
        <v>#REF!</v>
      </c>
      <c r="J53" s="74" t="e">
        <f t="shared" si="12"/>
        <v>#REF!</v>
      </c>
      <c r="K53" s="75" t="e">
        <f t="shared" si="13"/>
        <v>#REF!</v>
      </c>
      <c r="L53" s="76" t="e">
        <f t="shared" si="14"/>
        <v>#REF!</v>
      </c>
      <c r="M53" s="77">
        <f t="shared" si="15"/>
        <v>1048080.0000000001</v>
      </c>
    </row>
    <row r="54" spans="1:13" x14ac:dyDescent="0.25">
      <c r="A54" s="82">
        <v>53</v>
      </c>
      <c r="B54" s="83">
        <v>708</v>
      </c>
      <c r="C54" s="83">
        <v>7</v>
      </c>
      <c r="D54" s="71" t="s">
        <v>12</v>
      </c>
      <c r="E54" s="71">
        <v>634</v>
      </c>
      <c r="F54" s="83">
        <v>0</v>
      </c>
      <c r="G54" s="14">
        <f t="shared" si="2"/>
        <v>634</v>
      </c>
      <c r="H54" s="14">
        <f t="shared" si="3"/>
        <v>697.40000000000009</v>
      </c>
      <c r="I54" s="73" t="e">
        <f>#REF!</f>
        <v>#REF!</v>
      </c>
      <c r="J54" s="74" t="e">
        <f t="shared" si="12"/>
        <v>#REF!</v>
      </c>
      <c r="K54" s="75" t="e">
        <f t="shared" si="13"/>
        <v>#REF!</v>
      </c>
      <c r="L54" s="76" t="e">
        <f t="shared" si="14"/>
        <v>#REF!</v>
      </c>
      <c r="M54" s="77">
        <f t="shared" si="15"/>
        <v>1673760.0000000002</v>
      </c>
    </row>
    <row r="55" spans="1:13" x14ac:dyDescent="0.25">
      <c r="A55" s="82">
        <v>54</v>
      </c>
      <c r="B55" s="93">
        <v>709</v>
      </c>
      <c r="C55" s="83">
        <v>7</v>
      </c>
      <c r="D55" s="71" t="s">
        <v>13</v>
      </c>
      <c r="E55" s="71">
        <v>397</v>
      </c>
      <c r="F55" s="83">
        <v>0</v>
      </c>
      <c r="G55" s="14">
        <f t="shared" si="2"/>
        <v>397</v>
      </c>
      <c r="H55" s="14">
        <f t="shared" si="3"/>
        <v>436.70000000000005</v>
      </c>
      <c r="I55" s="73" t="e">
        <f t="shared" si="16"/>
        <v>#REF!</v>
      </c>
      <c r="J55" s="74" t="e">
        <f t="shared" si="12"/>
        <v>#REF!</v>
      </c>
      <c r="K55" s="75" t="e">
        <f t="shared" si="13"/>
        <v>#REF!</v>
      </c>
      <c r="L55" s="76" t="e">
        <f t="shared" si="14"/>
        <v>#REF!</v>
      </c>
      <c r="M55" s="77">
        <f t="shared" si="15"/>
        <v>1048080.0000000001</v>
      </c>
    </row>
    <row r="56" spans="1:13" x14ac:dyDescent="0.25">
      <c r="A56" s="82">
        <v>55</v>
      </c>
      <c r="B56" s="83">
        <v>710</v>
      </c>
      <c r="C56" s="83">
        <v>7</v>
      </c>
      <c r="D56" s="71" t="s">
        <v>27</v>
      </c>
      <c r="E56" s="71">
        <v>831</v>
      </c>
      <c r="F56" s="83">
        <v>0</v>
      </c>
      <c r="G56" s="14">
        <f t="shared" si="2"/>
        <v>831</v>
      </c>
      <c r="H56" s="14">
        <f t="shared" si="3"/>
        <v>914.1</v>
      </c>
      <c r="I56" s="73" t="e">
        <f t="shared" si="16"/>
        <v>#REF!</v>
      </c>
      <c r="J56" s="74" t="e">
        <f t="shared" si="12"/>
        <v>#REF!</v>
      </c>
      <c r="K56" s="75" t="e">
        <f t="shared" si="13"/>
        <v>#REF!</v>
      </c>
      <c r="L56" s="76" t="e">
        <f t="shared" si="14"/>
        <v>#REF!</v>
      </c>
      <c r="M56" s="77">
        <f t="shared" si="15"/>
        <v>2193840</v>
      </c>
    </row>
    <row r="57" spans="1:13" x14ac:dyDescent="0.25">
      <c r="A57" s="82">
        <v>56</v>
      </c>
      <c r="B57" s="93">
        <v>711</v>
      </c>
      <c r="C57" s="83">
        <v>7</v>
      </c>
      <c r="D57" s="71" t="s">
        <v>13</v>
      </c>
      <c r="E57" s="71">
        <v>392</v>
      </c>
      <c r="F57" s="83">
        <v>0</v>
      </c>
      <c r="G57" s="14">
        <f t="shared" si="2"/>
        <v>392</v>
      </c>
      <c r="H57" s="14">
        <f t="shared" si="3"/>
        <v>431.20000000000005</v>
      </c>
      <c r="I57" s="73" t="e">
        <f t="shared" si="16"/>
        <v>#REF!</v>
      </c>
      <c r="J57" s="74" t="e">
        <f t="shared" si="12"/>
        <v>#REF!</v>
      </c>
      <c r="K57" s="75" t="e">
        <f t="shared" si="13"/>
        <v>#REF!</v>
      </c>
      <c r="L57" s="76" t="e">
        <f t="shared" si="14"/>
        <v>#REF!</v>
      </c>
      <c r="M57" s="77">
        <f t="shared" si="15"/>
        <v>1034880.0000000001</v>
      </c>
    </row>
    <row r="58" spans="1:13" x14ac:dyDescent="0.25">
      <c r="A58" s="82">
        <v>57</v>
      </c>
      <c r="B58" s="83">
        <v>801</v>
      </c>
      <c r="C58" s="83">
        <v>8</v>
      </c>
      <c r="D58" s="72" t="s">
        <v>13</v>
      </c>
      <c r="E58" s="71">
        <v>411</v>
      </c>
      <c r="F58" s="83">
        <v>0</v>
      </c>
      <c r="G58" s="14">
        <f t="shared" si="2"/>
        <v>411</v>
      </c>
      <c r="H58" s="14">
        <f t="shared" si="3"/>
        <v>452.1</v>
      </c>
      <c r="I58" s="73" t="e">
        <f>I57+40</f>
        <v>#REF!</v>
      </c>
      <c r="J58" s="74" t="e">
        <f t="shared" si="12"/>
        <v>#REF!</v>
      </c>
      <c r="K58" s="75" t="e">
        <f t="shared" si="13"/>
        <v>#REF!</v>
      </c>
      <c r="L58" s="76" t="e">
        <f t="shared" si="14"/>
        <v>#REF!</v>
      </c>
      <c r="M58" s="77">
        <f t="shared" si="15"/>
        <v>1085040</v>
      </c>
    </row>
    <row r="59" spans="1:13" x14ac:dyDescent="0.25">
      <c r="A59" s="82">
        <v>58</v>
      </c>
      <c r="B59" s="83">
        <v>802</v>
      </c>
      <c r="C59" s="83">
        <v>8</v>
      </c>
      <c r="D59" s="71" t="s">
        <v>12</v>
      </c>
      <c r="E59" s="71">
        <v>579</v>
      </c>
      <c r="F59" s="83">
        <v>0</v>
      </c>
      <c r="G59" s="14">
        <f t="shared" si="2"/>
        <v>579</v>
      </c>
      <c r="H59" s="14">
        <f t="shared" si="3"/>
        <v>636.90000000000009</v>
      </c>
      <c r="I59" s="73" t="e">
        <f t="shared" ref="I59:I67" si="17">I58</f>
        <v>#REF!</v>
      </c>
      <c r="J59" s="74" t="e">
        <f t="shared" si="12"/>
        <v>#REF!</v>
      </c>
      <c r="K59" s="75" t="e">
        <f t="shared" si="13"/>
        <v>#REF!</v>
      </c>
      <c r="L59" s="76" t="e">
        <f t="shared" si="14"/>
        <v>#REF!</v>
      </c>
      <c r="M59" s="77">
        <f t="shared" si="15"/>
        <v>1528560.0000000002</v>
      </c>
    </row>
    <row r="60" spans="1:13" x14ac:dyDescent="0.25">
      <c r="A60" s="82">
        <v>59</v>
      </c>
      <c r="B60" s="83">
        <v>803</v>
      </c>
      <c r="C60" s="83">
        <v>8</v>
      </c>
      <c r="D60" s="71" t="s">
        <v>27</v>
      </c>
      <c r="E60" s="71">
        <v>837</v>
      </c>
      <c r="F60" s="83">
        <v>0</v>
      </c>
      <c r="G60" s="14">
        <f t="shared" si="2"/>
        <v>837</v>
      </c>
      <c r="H60" s="14">
        <f t="shared" si="3"/>
        <v>920.7</v>
      </c>
      <c r="I60" s="73" t="e">
        <f t="shared" si="17"/>
        <v>#REF!</v>
      </c>
      <c r="J60" s="74" t="e">
        <f t="shared" si="12"/>
        <v>#REF!</v>
      </c>
      <c r="K60" s="75" t="e">
        <f t="shared" si="13"/>
        <v>#REF!</v>
      </c>
      <c r="L60" s="76" t="e">
        <f t="shared" si="14"/>
        <v>#REF!</v>
      </c>
      <c r="M60" s="77">
        <f t="shared" si="15"/>
        <v>2209680</v>
      </c>
    </row>
    <row r="61" spans="1:13" x14ac:dyDescent="0.25">
      <c r="A61" s="82">
        <v>60</v>
      </c>
      <c r="B61" s="83">
        <v>804</v>
      </c>
      <c r="C61" s="83">
        <v>8</v>
      </c>
      <c r="D61" s="71" t="s">
        <v>12</v>
      </c>
      <c r="E61" s="71">
        <v>634</v>
      </c>
      <c r="F61" s="83">
        <v>0</v>
      </c>
      <c r="G61" s="14">
        <f t="shared" si="2"/>
        <v>634</v>
      </c>
      <c r="H61" s="14">
        <f t="shared" si="3"/>
        <v>697.40000000000009</v>
      </c>
      <c r="I61" s="73" t="e">
        <f t="shared" si="17"/>
        <v>#REF!</v>
      </c>
      <c r="J61" s="74" t="e">
        <f t="shared" si="12"/>
        <v>#REF!</v>
      </c>
      <c r="K61" s="75" t="e">
        <f t="shared" si="13"/>
        <v>#REF!</v>
      </c>
      <c r="L61" s="76" t="e">
        <f t="shared" si="14"/>
        <v>#REF!</v>
      </c>
      <c r="M61" s="77">
        <f t="shared" si="15"/>
        <v>1673760.0000000002</v>
      </c>
    </row>
    <row r="62" spans="1:13" x14ac:dyDescent="0.25">
      <c r="A62" s="82">
        <v>61</v>
      </c>
      <c r="B62" s="83">
        <v>805</v>
      </c>
      <c r="C62" s="83">
        <v>8</v>
      </c>
      <c r="D62" s="71" t="s">
        <v>27</v>
      </c>
      <c r="E62" s="71">
        <v>804</v>
      </c>
      <c r="F62" s="83">
        <v>0</v>
      </c>
      <c r="G62" s="14">
        <f t="shared" si="2"/>
        <v>804</v>
      </c>
      <c r="H62" s="14">
        <f t="shared" si="3"/>
        <v>884.40000000000009</v>
      </c>
      <c r="I62" s="73" t="e">
        <f t="shared" si="17"/>
        <v>#REF!</v>
      </c>
      <c r="J62" s="74" t="e">
        <f t="shared" si="12"/>
        <v>#REF!</v>
      </c>
      <c r="K62" s="75" t="e">
        <f t="shared" si="13"/>
        <v>#REF!</v>
      </c>
      <c r="L62" s="76" t="e">
        <f t="shared" si="14"/>
        <v>#REF!</v>
      </c>
      <c r="M62" s="77">
        <f t="shared" si="15"/>
        <v>2122560</v>
      </c>
    </row>
    <row r="63" spans="1:13" x14ac:dyDescent="0.25">
      <c r="A63" s="82">
        <v>62</v>
      </c>
      <c r="B63" s="83">
        <v>806</v>
      </c>
      <c r="C63" s="83">
        <v>8</v>
      </c>
      <c r="D63" s="71" t="s">
        <v>13</v>
      </c>
      <c r="E63" s="71">
        <v>397</v>
      </c>
      <c r="F63" s="83">
        <v>0</v>
      </c>
      <c r="G63" s="14">
        <f t="shared" si="2"/>
        <v>397</v>
      </c>
      <c r="H63" s="14">
        <f t="shared" si="3"/>
        <v>436.70000000000005</v>
      </c>
      <c r="I63" s="73" t="e">
        <f t="shared" si="17"/>
        <v>#REF!</v>
      </c>
      <c r="J63" s="74" t="e">
        <f t="shared" si="12"/>
        <v>#REF!</v>
      </c>
      <c r="K63" s="75" t="e">
        <f t="shared" si="13"/>
        <v>#REF!</v>
      </c>
      <c r="L63" s="76" t="e">
        <f t="shared" si="14"/>
        <v>#REF!</v>
      </c>
      <c r="M63" s="77">
        <f t="shared" si="15"/>
        <v>1048080.0000000001</v>
      </c>
    </row>
    <row r="64" spans="1:13" x14ac:dyDescent="0.25">
      <c r="A64" s="82">
        <v>63</v>
      </c>
      <c r="B64" s="83">
        <v>807</v>
      </c>
      <c r="C64" s="83">
        <v>8</v>
      </c>
      <c r="D64" s="71" t="s">
        <v>12</v>
      </c>
      <c r="E64" s="71">
        <v>634</v>
      </c>
      <c r="F64" s="83">
        <v>0</v>
      </c>
      <c r="G64" s="14">
        <f t="shared" si="2"/>
        <v>634</v>
      </c>
      <c r="H64" s="14">
        <f t="shared" si="3"/>
        <v>697.40000000000009</v>
      </c>
      <c r="I64" s="73" t="e">
        <f t="shared" si="17"/>
        <v>#REF!</v>
      </c>
      <c r="J64" s="74" t="e">
        <f t="shared" si="12"/>
        <v>#REF!</v>
      </c>
      <c r="K64" s="75" t="e">
        <f t="shared" si="13"/>
        <v>#REF!</v>
      </c>
      <c r="L64" s="76" t="e">
        <f t="shared" si="14"/>
        <v>#REF!</v>
      </c>
      <c r="M64" s="77">
        <f t="shared" si="15"/>
        <v>1673760.0000000002</v>
      </c>
    </row>
    <row r="65" spans="1:13" x14ac:dyDescent="0.25">
      <c r="A65" s="82">
        <v>64</v>
      </c>
      <c r="B65" s="83">
        <v>808</v>
      </c>
      <c r="C65" s="83">
        <v>8</v>
      </c>
      <c r="D65" s="71" t="s">
        <v>12</v>
      </c>
      <c r="E65" s="71">
        <v>634</v>
      </c>
      <c r="F65" s="83">
        <v>0</v>
      </c>
      <c r="G65" s="14">
        <f t="shared" si="2"/>
        <v>634</v>
      </c>
      <c r="H65" s="14">
        <f t="shared" si="3"/>
        <v>697.40000000000009</v>
      </c>
      <c r="I65" s="73" t="e">
        <f t="shared" si="17"/>
        <v>#REF!</v>
      </c>
      <c r="J65" s="74" t="e">
        <f t="shared" si="12"/>
        <v>#REF!</v>
      </c>
      <c r="K65" s="75" t="e">
        <f t="shared" si="13"/>
        <v>#REF!</v>
      </c>
      <c r="L65" s="76" t="e">
        <f t="shared" si="14"/>
        <v>#REF!</v>
      </c>
      <c r="M65" s="77">
        <f t="shared" si="15"/>
        <v>1673760.0000000002</v>
      </c>
    </row>
    <row r="66" spans="1:13" x14ac:dyDescent="0.25">
      <c r="A66" s="82">
        <v>65</v>
      </c>
      <c r="B66" s="83">
        <v>809</v>
      </c>
      <c r="C66" s="83">
        <v>8</v>
      </c>
      <c r="D66" s="71" t="s">
        <v>13</v>
      </c>
      <c r="E66" s="71">
        <v>397</v>
      </c>
      <c r="F66" s="83">
        <v>0</v>
      </c>
      <c r="G66" s="14">
        <f t="shared" si="2"/>
        <v>397</v>
      </c>
      <c r="H66" s="14">
        <f t="shared" si="3"/>
        <v>436.70000000000005</v>
      </c>
      <c r="I66" s="73" t="e">
        <f t="shared" si="17"/>
        <v>#REF!</v>
      </c>
      <c r="J66" s="74" t="e">
        <f t="shared" si="12"/>
        <v>#REF!</v>
      </c>
      <c r="K66" s="75" t="e">
        <f t="shared" si="13"/>
        <v>#REF!</v>
      </c>
      <c r="L66" s="76" t="e">
        <f t="shared" si="14"/>
        <v>#REF!</v>
      </c>
      <c r="M66" s="77">
        <f t="shared" si="15"/>
        <v>1048080.0000000001</v>
      </c>
    </row>
    <row r="67" spans="1:13" x14ac:dyDescent="0.25">
      <c r="A67" s="82">
        <v>66</v>
      </c>
      <c r="B67" s="83">
        <v>810</v>
      </c>
      <c r="C67" s="83">
        <v>8</v>
      </c>
      <c r="D67" s="71" t="s">
        <v>27</v>
      </c>
      <c r="E67" s="71">
        <v>831</v>
      </c>
      <c r="F67" s="83">
        <v>0</v>
      </c>
      <c r="G67" s="14">
        <f t="shared" si="2"/>
        <v>831</v>
      </c>
      <c r="H67" s="14">
        <f t="shared" si="3"/>
        <v>914.1</v>
      </c>
      <c r="I67" s="73" t="e">
        <f t="shared" si="17"/>
        <v>#REF!</v>
      </c>
      <c r="J67" s="74" t="e">
        <f t="shared" si="12"/>
        <v>#REF!</v>
      </c>
      <c r="K67" s="75" t="e">
        <f t="shared" si="13"/>
        <v>#REF!</v>
      </c>
      <c r="L67" s="76" t="e">
        <f t="shared" si="14"/>
        <v>#REF!</v>
      </c>
      <c r="M67" s="77">
        <f t="shared" si="15"/>
        <v>2193840</v>
      </c>
    </row>
    <row r="68" spans="1:13" x14ac:dyDescent="0.25">
      <c r="A68" s="82">
        <v>67</v>
      </c>
      <c r="B68" s="83">
        <v>811</v>
      </c>
      <c r="C68" s="83">
        <v>8</v>
      </c>
      <c r="D68" s="71" t="s">
        <v>13</v>
      </c>
      <c r="E68" s="71">
        <v>392</v>
      </c>
      <c r="F68" s="83">
        <v>0</v>
      </c>
      <c r="G68" s="14">
        <f t="shared" ref="G68:G111" si="18">E68+F68</f>
        <v>392</v>
      </c>
      <c r="H68" s="14">
        <f t="shared" ref="H68:H111" si="19">G68*1.1</f>
        <v>431.20000000000005</v>
      </c>
      <c r="I68" s="73" t="e">
        <f>I67+40</f>
        <v>#REF!</v>
      </c>
      <c r="J68" s="74" t="e">
        <f t="shared" si="12"/>
        <v>#REF!</v>
      </c>
      <c r="K68" s="75" t="e">
        <f t="shared" si="13"/>
        <v>#REF!</v>
      </c>
      <c r="L68" s="76" t="e">
        <f t="shared" si="14"/>
        <v>#REF!</v>
      </c>
      <c r="M68" s="77">
        <f t="shared" si="15"/>
        <v>1034880.0000000001</v>
      </c>
    </row>
    <row r="69" spans="1:13" x14ac:dyDescent="0.25">
      <c r="A69" s="82">
        <v>68</v>
      </c>
      <c r="B69" s="83">
        <v>901</v>
      </c>
      <c r="C69" s="83">
        <v>9</v>
      </c>
      <c r="D69" s="72" t="s">
        <v>13</v>
      </c>
      <c r="E69" s="71">
        <v>411</v>
      </c>
      <c r="F69" s="83">
        <v>0</v>
      </c>
      <c r="G69" s="14">
        <f t="shared" si="18"/>
        <v>411</v>
      </c>
      <c r="H69" s="14">
        <f t="shared" si="19"/>
        <v>452.1</v>
      </c>
      <c r="I69" s="73" t="e">
        <f t="shared" ref="I69:I77" si="20">I68</f>
        <v>#REF!</v>
      </c>
      <c r="J69" s="74" t="e">
        <f t="shared" si="12"/>
        <v>#REF!</v>
      </c>
      <c r="K69" s="75" t="e">
        <f t="shared" si="13"/>
        <v>#REF!</v>
      </c>
      <c r="L69" s="76" t="e">
        <f t="shared" si="14"/>
        <v>#REF!</v>
      </c>
      <c r="M69" s="77">
        <f t="shared" si="15"/>
        <v>1085040</v>
      </c>
    </row>
    <row r="70" spans="1:13" x14ac:dyDescent="0.25">
      <c r="A70" s="82">
        <v>69</v>
      </c>
      <c r="B70" s="83">
        <v>902</v>
      </c>
      <c r="C70" s="83">
        <v>9</v>
      </c>
      <c r="D70" s="71" t="s">
        <v>12</v>
      </c>
      <c r="E70" s="71">
        <v>579</v>
      </c>
      <c r="F70" s="83">
        <v>0</v>
      </c>
      <c r="G70" s="14">
        <f t="shared" si="18"/>
        <v>579</v>
      </c>
      <c r="H70" s="14">
        <f t="shared" si="19"/>
        <v>636.90000000000009</v>
      </c>
      <c r="I70" s="73" t="e">
        <f t="shared" si="20"/>
        <v>#REF!</v>
      </c>
      <c r="J70" s="74" t="e">
        <f t="shared" si="12"/>
        <v>#REF!</v>
      </c>
      <c r="K70" s="75" t="e">
        <f t="shared" si="13"/>
        <v>#REF!</v>
      </c>
      <c r="L70" s="76" t="e">
        <f t="shared" si="14"/>
        <v>#REF!</v>
      </c>
      <c r="M70" s="77">
        <f t="shared" si="15"/>
        <v>1528560.0000000002</v>
      </c>
    </row>
    <row r="71" spans="1:13" x14ac:dyDescent="0.25">
      <c r="A71" s="82">
        <v>70</v>
      </c>
      <c r="B71" s="83">
        <v>903</v>
      </c>
      <c r="C71" s="83">
        <v>9</v>
      </c>
      <c r="D71" s="71" t="s">
        <v>27</v>
      </c>
      <c r="E71" s="71">
        <v>837</v>
      </c>
      <c r="F71" s="83">
        <v>0</v>
      </c>
      <c r="G71" s="14">
        <f t="shared" si="18"/>
        <v>837</v>
      </c>
      <c r="H71" s="14">
        <f t="shared" si="19"/>
        <v>920.7</v>
      </c>
      <c r="I71" s="73" t="e">
        <f t="shared" si="20"/>
        <v>#REF!</v>
      </c>
      <c r="J71" s="74" t="e">
        <f t="shared" si="12"/>
        <v>#REF!</v>
      </c>
      <c r="K71" s="75" t="e">
        <f t="shared" si="13"/>
        <v>#REF!</v>
      </c>
      <c r="L71" s="76" t="e">
        <f t="shared" si="14"/>
        <v>#REF!</v>
      </c>
      <c r="M71" s="77">
        <f t="shared" si="15"/>
        <v>2209680</v>
      </c>
    </row>
    <row r="72" spans="1:13" x14ac:dyDescent="0.25">
      <c r="A72" s="82">
        <v>71</v>
      </c>
      <c r="B72" s="83">
        <v>904</v>
      </c>
      <c r="C72" s="83">
        <v>9</v>
      </c>
      <c r="D72" s="71" t="s">
        <v>12</v>
      </c>
      <c r="E72" s="71">
        <v>634</v>
      </c>
      <c r="F72" s="83">
        <v>0</v>
      </c>
      <c r="G72" s="14">
        <f t="shared" si="18"/>
        <v>634</v>
      </c>
      <c r="H72" s="14">
        <f t="shared" si="19"/>
        <v>697.40000000000009</v>
      </c>
      <c r="I72" s="73" t="e">
        <f t="shared" si="20"/>
        <v>#REF!</v>
      </c>
      <c r="J72" s="74" t="e">
        <f t="shared" si="12"/>
        <v>#REF!</v>
      </c>
      <c r="K72" s="75" t="e">
        <f t="shared" si="13"/>
        <v>#REF!</v>
      </c>
      <c r="L72" s="76" t="e">
        <f t="shared" si="14"/>
        <v>#REF!</v>
      </c>
      <c r="M72" s="77">
        <f t="shared" si="15"/>
        <v>1673760.0000000002</v>
      </c>
    </row>
    <row r="73" spans="1:13" x14ac:dyDescent="0.25">
      <c r="A73" s="82">
        <v>72</v>
      </c>
      <c r="B73" s="83">
        <v>905</v>
      </c>
      <c r="C73" s="83">
        <v>9</v>
      </c>
      <c r="D73" s="71" t="s">
        <v>27</v>
      </c>
      <c r="E73" s="71">
        <v>804</v>
      </c>
      <c r="F73" s="83">
        <v>0</v>
      </c>
      <c r="G73" s="14">
        <f t="shared" si="18"/>
        <v>804</v>
      </c>
      <c r="H73" s="14">
        <f t="shared" si="19"/>
        <v>884.40000000000009</v>
      </c>
      <c r="I73" s="73" t="e">
        <f t="shared" si="20"/>
        <v>#REF!</v>
      </c>
      <c r="J73" s="74" t="e">
        <f t="shared" si="12"/>
        <v>#REF!</v>
      </c>
      <c r="K73" s="75" t="e">
        <f t="shared" si="13"/>
        <v>#REF!</v>
      </c>
      <c r="L73" s="76" t="e">
        <f t="shared" si="14"/>
        <v>#REF!</v>
      </c>
      <c r="M73" s="77">
        <f t="shared" si="15"/>
        <v>2122560</v>
      </c>
    </row>
    <row r="74" spans="1:13" x14ac:dyDescent="0.25">
      <c r="A74" s="82">
        <v>73</v>
      </c>
      <c r="B74" s="83">
        <v>906</v>
      </c>
      <c r="C74" s="83">
        <v>9</v>
      </c>
      <c r="D74" s="71" t="s">
        <v>13</v>
      </c>
      <c r="E74" s="71">
        <v>397</v>
      </c>
      <c r="F74" s="83">
        <v>0</v>
      </c>
      <c r="G74" s="14">
        <f t="shared" si="18"/>
        <v>397</v>
      </c>
      <c r="H74" s="14">
        <f t="shared" si="19"/>
        <v>436.70000000000005</v>
      </c>
      <c r="I74" s="73" t="e">
        <f t="shared" si="20"/>
        <v>#REF!</v>
      </c>
      <c r="J74" s="74" t="e">
        <f t="shared" si="12"/>
        <v>#REF!</v>
      </c>
      <c r="K74" s="75" t="e">
        <f t="shared" si="13"/>
        <v>#REF!</v>
      </c>
      <c r="L74" s="76" t="e">
        <f t="shared" si="14"/>
        <v>#REF!</v>
      </c>
      <c r="M74" s="77">
        <f t="shared" si="15"/>
        <v>1048080.0000000001</v>
      </c>
    </row>
    <row r="75" spans="1:13" x14ac:dyDescent="0.25">
      <c r="A75" s="82">
        <v>74</v>
      </c>
      <c r="B75" s="83">
        <v>907</v>
      </c>
      <c r="C75" s="83">
        <v>9</v>
      </c>
      <c r="D75" s="71" t="s">
        <v>12</v>
      </c>
      <c r="E75" s="71">
        <v>634</v>
      </c>
      <c r="F75" s="83">
        <v>0</v>
      </c>
      <c r="G75" s="14">
        <f t="shared" si="18"/>
        <v>634</v>
      </c>
      <c r="H75" s="14">
        <f t="shared" si="19"/>
        <v>697.40000000000009</v>
      </c>
      <c r="I75" s="73" t="e">
        <f t="shared" si="20"/>
        <v>#REF!</v>
      </c>
      <c r="J75" s="74" t="e">
        <f t="shared" si="12"/>
        <v>#REF!</v>
      </c>
      <c r="K75" s="75" t="e">
        <f t="shared" si="13"/>
        <v>#REF!</v>
      </c>
      <c r="L75" s="76" t="e">
        <f t="shared" si="14"/>
        <v>#REF!</v>
      </c>
      <c r="M75" s="77">
        <f t="shared" si="15"/>
        <v>1673760.0000000002</v>
      </c>
    </row>
    <row r="76" spans="1:13" x14ac:dyDescent="0.25">
      <c r="A76" s="82">
        <v>75</v>
      </c>
      <c r="B76" s="83">
        <v>908</v>
      </c>
      <c r="C76" s="83">
        <v>9</v>
      </c>
      <c r="D76" s="71" t="s">
        <v>12</v>
      </c>
      <c r="E76" s="71">
        <v>634</v>
      </c>
      <c r="F76" s="83">
        <v>0</v>
      </c>
      <c r="G76" s="14">
        <f t="shared" si="18"/>
        <v>634</v>
      </c>
      <c r="H76" s="14">
        <f t="shared" si="19"/>
        <v>697.40000000000009</v>
      </c>
      <c r="I76" s="73" t="e">
        <f t="shared" si="20"/>
        <v>#REF!</v>
      </c>
      <c r="J76" s="74" t="e">
        <f t="shared" si="12"/>
        <v>#REF!</v>
      </c>
      <c r="K76" s="75" t="e">
        <f t="shared" si="13"/>
        <v>#REF!</v>
      </c>
      <c r="L76" s="76" t="e">
        <f t="shared" si="14"/>
        <v>#REF!</v>
      </c>
      <c r="M76" s="77">
        <f t="shared" si="15"/>
        <v>1673760.0000000002</v>
      </c>
    </row>
    <row r="77" spans="1:13" x14ac:dyDescent="0.25">
      <c r="A77" s="82">
        <v>76</v>
      </c>
      <c r="B77" s="83">
        <v>909</v>
      </c>
      <c r="C77" s="83">
        <v>9</v>
      </c>
      <c r="D77" s="71" t="s">
        <v>13</v>
      </c>
      <c r="E77" s="71">
        <v>397</v>
      </c>
      <c r="F77" s="83">
        <v>0</v>
      </c>
      <c r="G77" s="14">
        <f t="shared" si="18"/>
        <v>397</v>
      </c>
      <c r="H77" s="14">
        <f t="shared" si="19"/>
        <v>436.70000000000005</v>
      </c>
      <c r="I77" s="73" t="e">
        <f t="shared" si="20"/>
        <v>#REF!</v>
      </c>
      <c r="J77" s="74" t="e">
        <f t="shared" si="12"/>
        <v>#REF!</v>
      </c>
      <c r="K77" s="75" t="e">
        <f t="shared" si="13"/>
        <v>#REF!</v>
      </c>
      <c r="L77" s="76" t="e">
        <f t="shared" si="14"/>
        <v>#REF!</v>
      </c>
      <c r="M77" s="77">
        <f t="shared" si="15"/>
        <v>1048080.0000000001</v>
      </c>
    </row>
    <row r="78" spans="1:13" x14ac:dyDescent="0.25">
      <c r="A78" s="82">
        <v>77</v>
      </c>
      <c r="B78" s="83">
        <v>910</v>
      </c>
      <c r="C78" s="83">
        <v>9</v>
      </c>
      <c r="D78" s="71" t="s">
        <v>27</v>
      </c>
      <c r="E78" s="71">
        <v>831</v>
      </c>
      <c r="F78" s="83">
        <v>0</v>
      </c>
      <c r="G78" s="14">
        <f t="shared" si="18"/>
        <v>831</v>
      </c>
      <c r="H78" s="14">
        <f t="shared" si="19"/>
        <v>914.1</v>
      </c>
      <c r="I78" s="73" t="e">
        <f>I77+40</f>
        <v>#REF!</v>
      </c>
      <c r="J78" s="74" t="e">
        <f t="shared" si="12"/>
        <v>#REF!</v>
      </c>
      <c r="K78" s="75" t="e">
        <f t="shared" si="13"/>
        <v>#REF!</v>
      </c>
      <c r="L78" s="76" t="e">
        <f t="shared" si="14"/>
        <v>#REF!</v>
      </c>
      <c r="M78" s="77">
        <f t="shared" si="15"/>
        <v>2193840</v>
      </c>
    </row>
    <row r="79" spans="1:13" x14ac:dyDescent="0.25">
      <c r="A79" s="82">
        <v>78</v>
      </c>
      <c r="B79" s="83">
        <v>911</v>
      </c>
      <c r="C79" s="83">
        <v>9</v>
      </c>
      <c r="D79" s="71" t="s">
        <v>13</v>
      </c>
      <c r="E79" s="71">
        <v>392</v>
      </c>
      <c r="F79" s="83">
        <v>0</v>
      </c>
      <c r="G79" s="14">
        <f t="shared" si="18"/>
        <v>392</v>
      </c>
      <c r="H79" s="14">
        <f t="shared" si="19"/>
        <v>431.20000000000005</v>
      </c>
      <c r="I79" s="73" t="e">
        <f t="shared" ref="I79:I87" si="21">I78</f>
        <v>#REF!</v>
      </c>
      <c r="J79" s="74" t="e">
        <f t="shared" si="12"/>
        <v>#REF!</v>
      </c>
      <c r="K79" s="75" t="e">
        <f t="shared" si="13"/>
        <v>#REF!</v>
      </c>
      <c r="L79" s="76" t="e">
        <f t="shared" si="14"/>
        <v>#REF!</v>
      </c>
      <c r="M79" s="77">
        <f t="shared" si="15"/>
        <v>1034880.0000000001</v>
      </c>
    </row>
    <row r="80" spans="1:13" x14ac:dyDescent="0.25">
      <c r="A80" s="82">
        <v>79</v>
      </c>
      <c r="B80" s="83">
        <v>1001</v>
      </c>
      <c r="C80" s="83">
        <v>10</v>
      </c>
      <c r="D80" s="72" t="s">
        <v>13</v>
      </c>
      <c r="E80" s="71">
        <v>411</v>
      </c>
      <c r="F80" s="83">
        <v>0</v>
      </c>
      <c r="G80" s="14">
        <f t="shared" si="18"/>
        <v>411</v>
      </c>
      <c r="H80" s="14">
        <f t="shared" si="19"/>
        <v>452.1</v>
      </c>
      <c r="I80" s="73" t="e">
        <f t="shared" si="21"/>
        <v>#REF!</v>
      </c>
      <c r="J80" s="74" t="e">
        <f t="shared" si="12"/>
        <v>#REF!</v>
      </c>
      <c r="K80" s="75" t="e">
        <f t="shared" si="13"/>
        <v>#REF!</v>
      </c>
      <c r="L80" s="76" t="e">
        <f t="shared" si="14"/>
        <v>#REF!</v>
      </c>
      <c r="M80" s="77">
        <f t="shared" si="15"/>
        <v>1085040</v>
      </c>
    </row>
    <row r="81" spans="1:18" x14ac:dyDescent="0.25">
      <c r="A81" s="82">
        <v>80</v>
      </c>
      <c r="B81" s="83">
        <v>1002</v>
      </c>
      <c r="C81" s="83">
        <v>10</v>
      </c>
      <c r="D81" s="71" t="s">
        <v>12</v>
      </c>
      <c r="E81" s="71">
        <v>579</v>
      </c>
      <c r="F81" s="83">
        <v>0</v>
      </c>
      <c r="G81" s="14">
        <f t="shared" si="18"/>
        <v>579</v>
      </c>
      <c r="H81" s="14">
        <f t="shared" si="19"/>
        <v>636.90000000000009</v>
      </c>
      <c r="I81" s="73" t="e">
        <f t="shared" si="21"/>
        <v>#REF!</v>
      </c>
      <c r="J81" s="74" t="e">
        <f t="shared" si="12"/>
        <v>#REF!</v>
      </c>
      <c r="K81" s="75" t="e">
        <f t="shared" si="13"/>
        <v>#REF!</v>
      </c>
      <c r="L81" s="76" t="e">
        <f t="shared" si="14"/>
        <v>#REF!</v>
      </c>
      <c r="M81" s="77">
        <f t="shared" si="15"/>
        <v>1528560.0000000002</v>
      </c>
    </row>
    <row r="82" spans="1:18" x14ac:dyDescent="0.25">
      <c r="A82" s="82">
        <v>81</v>
      </c>
      <c r="B82" s="83">
        <v>1003</v>
      </c>
      <c r="C82" s="83">
        <v>10</v>
      </c>
      <c r="D82" s="71" t="s">
        <v>27</v>
      </c>
      <c r="E82" s="71">
        <v>837</v>
      </c>
      <c r="F82" s="83">
        <v>0</v>
      </c>
      <c r="G82" s="14">
        <f t="shared" si="18"/>
        <v>837</v>
      </c>
      <c r="H82" s="14">
        <f t="shared" si="19"/>
        <v>920.7</v>
      </c>
      <c r="I82" s="73" t="e">
        <f t="shared" si="21"/>
        <v>#REF!</v>
      </c>
      <c r="J82" s="74" t="e">
        <f t="shared" si="12"/>
        <v>#REF!</v>
      </c>
      <c r="K82" s="75" t="e">
        <f t="shared" si="13"/>
        <v>#REF!</v>
      </c>
      <c r="L82" s="76" t="e">
        <f t="shared" si="14"/>
        <v>#REF!</v>
      </c>
      <c r="M82" s="77">
        <f t="shared" si="15"/>
        <v>2209680</v>
      </c>
    </row>
    <row r="83" spans="1:18" x14ac:dyDescent="0.25">
      <c r="A83" s="82">
        <v>82</v>
      </c>
      <c r="B83" s="83">
        <v>1004</v>
      </c>
      <c r="C83" s="83">
        <v>10</v>
      </c>
      <c r="D83" s="71" t="s">
        <v>12</v>
      </c>
      <c r="E83" s="71">
        <v>634</v>
      </c>
      <c r="F83" s="83">
        <v>0</v>
      </c>
      <c r="G83" s="14">
        <f t="shared" si="18"/>
        <v>634</v>
      </c>
      <c r="H83" s="14">
        <f t="shared" si="19"/>
        <v>697.40000000000009</v>
      </c>
      <c r="I83" s="73" t="e">
        <f t="shared" si="21"/>
        <v>#REF!</v>
      </c>
      <c r="J83" s="74" t="e">
        <f t="shared" si="12"/>
        <v>#REF!</v>
      </c>
      <c r="K83" s="75" t="e">
        <f t="shared" si="13"/>
        <v>#REF!</v>
      </c>
      <c r="L83" s="76" t="e">
        <f t="shared" si="14"/>
        <v>#REF!</v>
      </c>
      <c r="M83" s="77">
        <f t="shared" si="15"/>
        <v>1673760.0000000002</v>
      </c>
    </row>
    <row r="84" spans="1:18" x14ac:dyDescent="0.25">
      <c r="A84" s="82">
        <v>83</v>
      </c>
      <c r="B84" s="83">
        <v>1005</v>
      </c>
      <c r="C84" s="83">
        <v>10</v>
      </c>
      <c r="D84" s="71" t="s">
        <v>27</v>
      </c>
      <c r="E84" s="71">
        <v>804</v>
      </c>
      <c r="F84" s="83">
        <v>0</v>
      </c>
      <c r="G84" s="14">
        <f t="shared" si="18"/>
        <v>804</v>
      </c>
      <c r="H84" s="14">
        <f t="shared" si="19"/>
        <v>884.40000000000009</v>
      </c>
      <c r="I84" s="73" t="e">
        <f t="shared" si="21"/>
        <v>#REF!</v>
      </c>
      <c r="J84" s="74" t="e">
        <f t="shared" si="12"/>
        <v>#REF!</v>
      </c>
      <c r="K84" s="75" t="e">
        <f t="shared" si="13"/>
        <v>#REF!</v>
      </c>
      <c r="L84" s="76" t="e">
        <f t="shared" si="14"/>
        <v>#REF!</v>
      </c>
      <c r="M84" s="77">
        <f t="shared" si="15"/>
        <v>2122560</v>
      </c>
    </row>
    <row r="85" spans="1:18" x14ac:dyDescent="0.25">
      <c r="A85" s="82">
        <v>84</v>
      </c>
      <c r="B85" s="83">
        <v>1006</v>
      </c>
      <c r="C85" s="83">
        <v>10</v>
      </c>
      <c r="D85" s="71" t="s">
        <v>13</v>
      </c>
      <c r="E85" s="71">
        <v>397</v>
      </c>
      <c r="F85" s="83">
        <v>0</v>
      </c>
      <c r="G85" s="14">
        <f t="shared" si="18"/>
        <v>397</v>
      </c>
      <c r="H85" s="14">
        <f t="shared" si="19"/>
        <v>436.70000000000005</v>
      </c>
      <c r="I85" s="73" t="e">
        <f t="shared" si="21"/>
        <v>#REF!</v>
      </c>
      <c r="J85" s="74" t="e">
        <f t="shared" si="12"/>
        <v>#REF!</v>
      </c>
      <c r="K85" s="75" t="e">
        <f t="shared" si="13"/>
        <v>#REF!</v>
      </c>
      <c r="L85" s="76" t="e">
        <f t="shared" si="14"/>
        <v>#REF!</v>
      </c>
      <c r="M85" s="77">
        <f t="shared" si="15"/>
        <v>1048080.0000000001</v>
      </c>
    </row>
    <row r="86" spans="1:18" x14ac:dyDescent="0.25">
      <c r="A86" s="82">
        <v>85</v>
      </c>
      <c r="B86" s="83">
        <v>1007</v>
      </c>
      <c r="C86" s="83">
        <v>10</v>
      </c>
      <c r="D86" s="71" t="s">
        <v>12</v>
      </c>
      <c r="E86" s="71">
        <v>634</v>
      </c>
      <c r="F86" s="83">
        <v>0</v>
      </c>
      <c r="G86" s="14">
        <f t="shared" si="18"/>
        <v>634</v>
      </c>
      <c r="H86" s="14">
        <f t="shared" si="19"/>
        <v>697.40000000000009</v>
      </c>
      <c r="I86" s="73" t="e">
        <f t="shared" si="21"/>
        <v>#REF!</v>
      </c>
      <c r="J86" s="74" t="e">
        <f t="shared" si="12"/>
        <v>#REF!</v>
      </c>
      <c r="K86" s="75" t="e">
        <f t="shared" si="13"/>
        <v>#REF!</v>
      </c>
      <c r="L86" s="76" t="e">
        <f t="shared" si="14"/>
        <v>#REF!</v>
      </c>
      <c r="M86" s="77">
        <f t="shared" si="15"/>
        <v>1673760.0000000002</v>
      </c>
    </row>
    <row r="87" spans="1:18" x14ac:dyDescent="0.25">
      <c r="A87" s="82">
        <v>86</v>
      </c>
      <c r="B87" s="83">
        <v>1008</v>
      </c>
      <c r="C87" s="83">
        <v>10</v>
      </c>
      <c r="D87" s="71" t="s">
        <v>12</v>
      </c>
      <c r="E87" s="71">
        <v>634</v>
      </c>
      <c r="F87" s="83">
        <v>0</v>
      </c>
      <c r="G87" s="14">
        <f t="shared" si="18"/>
        <v>634</v>
      </c>
      <c r="H87" s="14">
        <f t="shared" si="19"/>
        <v>697.40000000000009</v>
      </c>
      <c r="I87" s="73" t="e">
        <f t="shared" si="21"/>
        <v>#REF!</v>
      </c>
      <c r="J87" s="74" t="e">
        <f t="shared" si="12"/>
        <v>#REF!</v>
      </c>
      <c r="K87" s="75" t="e">
        <f t="shared" si="13"/>
        <v>#REF!</v>
      </c>
      <c r="L87" s="76" t="e">
        <f t="shared" si="14"/>
        <v>#REF!</v>
      </c>
      <c r="M87" s="77">
        <f t="shared" si="15"/>
        <v>1673760.0000000002</v>
      </c>
    </row>
    <row r="88" spans="1:18" x14ac:dyDescent="0.25">
      <c r="A88" s="82">
        <v>87</v>
      </c>
      <c r="B88" s="83">
        <v>1009</v>
      </c>
      <c r="C88" s="83">
        <v>10</v>
      </c>
      <c r="D88" s="71" t="s">
        <v>13</v>
      </c>
      <c r="E88" s="71">
        <v>397</v>
      </c>
      <c r="F88" s="83">
        <v>0</v>
      </c>
      <c r="G88" s="14">
        <f t="shared" si="18"/>
        <v>397</v>
      </c>
      <c r="H88" s="14">
        <f t="shared" si="19"/>
        <v>436.70000000000005</v>
      </c>
      <c r="I88" s="73" t="e">
        <f>I87+40</f>
        <v>#REF!</v>
      </c>
      <c r="J88" s="74" t="e">
        <f t="shared" si="12"/>
        <v>#REF!</v>
      </c>
      <c r="K88" s="75" t="e">
        <f t="shared" si="13"/>
        <v>#REF!</v>
      </c>
      <c r="L88" s="76" t="e">
        <f t="shared" si="14"/>
        <v>#REF!</v>
      </c>
      <c r="M88" s="77">
        <f t="shared" si="15"/>
        <v>1048080.0000000001</v>
      </c>
    </row>
    <row r="89" spans="1:18" x14ac:dyDescent="0.25">
      <c r="A89" s="82">
        <v>88</v>
      </c>
      <c r="B89" s="83">
        <v>1010</v>
      </c>
      <c r="C89" s="83">
        <v>10</v>
      </c>
      <c r="D89" s="71" t="s">
        <v>27</v>
      </c>
      <c r="E89" s="71">
        <v>831</v>
      </c>
      <c r="F89" s="83">
        <v>0</v>
      </c>
      <c r="G89" s="14">
        <f t="shared" si="18"/>
        <v>831</v>
      </c>
      <c r="H89" s="14">
        <f t="shared" si="19"/>
        <v>914.1</v>
      </c>
      <c r="I89" s="73" t="e">
        <f t="shared" ref="I89:I96" si="22">I88</f>
        <v>#REF!</v>
      </c>
      <c r="J89" s="74" t="e">
        <f t="shared" si="12"/>
        <v>#REF!</v>
      </c>
      <c r="K89" s="75" t="e">
        <f t="shared" si="13"/>
        <v>#REF!</v>
      </c>
      <c r="L89" s="76" t="e">
        <f t="shared" si="14"/>
        <v>#REF!</v>
      </c>
      <c r="M89" s="77">
        <f t="shared" si="15"/>
        <v>2193840</v>
      </c>
    </row>
    <row r="90" spans="1:18" x14ac:dyDescent="0.25">
      <c r="A90" s="82">
        <v>89</v>
      </c>
      <c r="B90" s="83">
        <v>1011</v>
      </c>
      <c r="C90" s="83">
        <v>10</v>
      </c>
      <c r="D90" s="71" t="s">
        <v>13</v>
      </c>
      <c r="E90" s="71">
        <v>392</v>
      </c>
      <c r="F90" s="83">
        <v>0</v>
      </c>
      <c r="G90" s="14">
        <f t="shared" si="18"/>
        <v>392</v>
      </c>
      <c r="H90" s="14">
        <f t="shared" si="19"/>
        <v>431.20000000000005</v>
      </c>
      <c r="I90" s="73" t="e">
        <f t="shared" si="22"/>
        <v>#REF!</v>
      </c>
      <c r="J90" s="74" t="e">
        <f t="shared" si="12"/>
        <v>#REF!</v>
      </c>
      <c r="K90" s="75" t="e">
        <f t="shared" si="13"/>
        <v>#REF!</v>
      </c>
      <c r="L90" s="76" t="e">
        <f t="shared" si="14"/>
        <v>#REF!</v>
      </c>
      <c r="M90" s="77">
        <f t="shared" si="15"/>
        <v>1034880.0000000001</v>
      </c>
    </row>
    <row r="91" spans="1:18" x14ac:dyDescent="0.25">
      <c r="A91" s="82">
        <v>90</v>
      </c>
      <c r="B91" s="83">
        <v>1101</v>
      </c>
      <c r="C91" s="83">
        <v>11</v>
      </c>
      <c r="D91" s="72" t="s">
        <v>13</v>
      </c>
      <c r="E91" s="71">
        <v>411</v>
      </c>
      <c r="F91" s="83">
        <v>0</v>
      </c>
      <c r="G91" s="14">
        <f t="shared" si="18"/>
        <v>411</v>
      </c>
      <c r="H91" s="14">
        <f t="shared" si="19"/>
        <v>452.1</v>
      </c>
      <c r="I91" s="73" t="e">
        <f t="shared" si="22"/>
        <v>#REF!</v>
      </c>
      <c r="J91" s="74" t="e">
        <f t="shared" si="12"/>
        <v>#REF!</v>
      </c>
      <c r="K91" s="75" t="e">
        <f t="shared" si="13"/>
        <v>#REF!</v>
      </c>
      <c r="L91" s="76" t="e">
        <f t="shared" si="14"/>
        <v>#REF!</v>
      </c>
      <c r="M91" s="77">
        <f t="shared" si="15"/>
        <v>1085040</v>
      </c>
    </row>
    <row r="92" spans="1:18" x14ac:dyDescent="0.25">
      <c r="A92" s="82">
        <v>91</v>
      </c>
      <c r="B92" s="83">
        <v>1102</v>
      </c>
      <c r="C92" s="83">
        <v>11</v>
      </c>
      <c r="D92" s="71" t="s">
        <v>12</v>
      </c>
      <c r="E92" s="71">
        <v>579</v>
      </c>
      <c r="F92" s="83">
        <v>0</v>
      </c>
      <c r="G92" s="14">
        <f t="shared" si="18"/>
        <v>579</v>
      </c>
      <c r="H92" s="14">
        <f t="shared" si="19"/>
        <v>636.90000000000009</v>
      </c>
      <c r="I92" s="73" t="e">
        <f t="shared" si="22"/>
        <v>#REF!</v>
      </c>
      <c r="J92" s="74" t="e">
        <f t="shared" si="12"/>
        <v>#REF!</v>
      </c>
      <c r="K92" s="75" t="e">
        <f t="shared" si="13"/>
        <v>#REF!</v>
      </c>
      <c r="L92" s="76" t="e">
        <f t="shared" si="14"/>
        <v>#REF!</v>
      </c>
      <c r="M92" s="77">
        <f t="shared" si="15"/>
        <v>1528560.0000000002</v>
      </c>
      <c r="O92">
        <v>56.3</v>
      </c>
      <c r="P92">
        <f>O92*10.764</f>
        <v>606.01319999999998</v>
      </c>
      <c r="Q92">
        <v>9100920</v>
      </c>
      <c r="R92">
        <f>Q92/P92</f>
        <v>15017.692683921738</v>
      </c>
    </row>
    <row r="93" spans="1:18" x14ac:dyDescent="0.25">
      <c r="A93" s="82">
        <v>92</v>
      </c>
      <c r="B93" s="83">
        <v>1103</v>
      </c>
      <c r="C93" s="83">
        <v>11</v>
      </c>
      <c r="D93" s="71" t="s">
        <v>27</v>
      </c>
      <c r="E93" s="71">
        <v>837</v>
      </c>
      <c r="F93" s="83">
        <v>0</v>
      </c>
      <c r="G93" s="14">
        <f t="shared" si="18"/>
        <v>837</v>
      </c>
      <c r="H93" s="14">
        <f t="shared" si="19"/>
        <v>920.7</v>
      </c>
      <c r="I93" s="73" t="e">
        <f t="shared" si="22"/>
        <v>#REF!</v>
      </c>
      <c r="J93" s="74" t="e">
        <f t="shared" si="12"/>
        <v>#REF!</v>
      </c>
      <c r="K93" s="75" t="e">
        <f t="shared" si="13"/>
        <v>#REF!</v>
      </c>
      <c r="L93" s="76" t="e">
        <f t="shared" si="14"/>
        <v>#REF!</v>
      </c>
      <c r="M93" s="77">
        <f t="shared" si="15"/>
        <v>2209680</v>
      </c>
      <c r="O93">
        <v>58.8</v>
      </c>
      <c r="P93">
        <f>O93*10.764</f>
        <v>632.92319999999995</v>
      </c>
      <c r="Q93">
        <f>Q92/P93</f>
        <v>14379.185341918263</v>
      </c>
    </row>
    <row r="94" spans="1:18" x14ac:dyDescent="0.25">
      <c r="A94" s="82">
        <v>93</v>
      </c>
      <c r="B94" s="83">
        <v>1104</v>
      </c>
      <c r="C94" s="83">
        <v>11</v>
      </c>
      <c r="D94" s="71" t="s">
        <v>12</v>
      </c>
      <c r="E94" s="71">
        <v>634</v>
      </c>
      <c r="F94" s="83">
        <v>0</v>
      </c>
      <c r="G94" s="14">
        <f t="shared" si="18"/>
        <v>634</v>
      </c>
      <c r="H94" s="14">
        <f t="shared" si="19"/>
        <v>697.40000000000009</v>
      </c>
      <c r="I94" s="73" t="e">
        <f t="shared" si="22"/>
        <v>#REF!</v>
      </c>
      <c r="J94" s="74" t="e">
        <f t="shared" si="12"/>
        <v>#REF!</v>
      </c>
      <c r="K94" s="75" t="e">
        <f t="shared" si="13"/>
        <v>#REF!</v>
      </c>
      <c r="L94" s="76" t="e">
        <f t="shared" si="14"/>
        <v>#REF!</v>
      </c>
      <c r="M94" s="77">
        <f t="shared" si="15"/>
        <v>1673760.0000000002</v>
      </c>
    </row>
    <row r="95" spans="1:18" x14ac:dyDescent="0.25">
      <c r="A95" s="82">
        <v>94</v>
      </c>
      <c r="B95" s="83">
        <v>1105</v>
      </c>
      <c r="C95" s="83">
        <v>11</v>
      </c>
      <c r="D95" s="71" t="s">
        <v>27</v>
      </c>
      <c r="E95" s="71">
        <v>804</v>
      </c>
      <c r="F95" s="83">
        <v>0</v>
      </c>
      <c r="G95" s="14">
        <f t="shared" si="18"/>
        <v>804</v>
      </c>
      <c r="H95" s="14">
        <f t="shared" si="19"/>
        <v>884.40000000000009</v>
      </c>
      <c r="I95" s="73" t="e">
        <f t="shared" si="22"/>
        <v>#REF!</v>
      </c>
      <c r="J95" s="74" t="e">
        <f t="shared" si="12"/>
        <v>#REF!</v>
      </c>
      <c r="K95" s="75" t="e">
        <f t="shared" si="13"/>
        <v>#REF!</v>
      </c>
      <c r="L95" s="76" t="e">
        <f t="shared" si="14"/>
        <v>#REF!</v>
      </c>
      <c r="M95" s="77">
        <f t="shared" si="15"/>
        <v>2122560</v>
      </c>
    </row>
    <row r="96" spans="1:18" x14ac:dyDescent="0.25">
      <c r="A96" s="82">
        <v>95</v>
      </c>
      <c r="B96" s="83">
        <v>1106</v>
      </c>
      <c r="C96" s="83">
        <v>11</v>
      </c>
      <c r="D96" s="71" t="s">
        <v>13</v>
      </c>
      <c r="E96" s="71">
        <v>397</v>
      </c>
      <c r="F96" s="83">
        <v>0</v>
      </c>
      <c r="G96" s="14">
        <f t="shared" si="18"/>
        <v>397</v>
      </c>
      <c r="H96" s="14">
        <f t="shared" si="19"/>
        <v>436.70000000000005</v>
      </c>
      <c r="I96" s="73" t="e">
        <f t="shared" si="22"/>
        <v>#REF!</v>
      </c>
      <c r="J96" s="74" t="e">
        <f t="shared" si="12"/>
        <v>#REF!</v>
      </c>
      <c r="K96" s="75" t="e">
        <f t="shared" si="13"/>
        <v>#REF!</v>
      </c>
      <c r="L96" s="76" t="e">
        <f t="shared" si="14"/>
        <v>#REF!</v>
      </c>
      <c r="M96" s="77">
        <f t="shared" si="15"/>
        <v>1048080.0000000001</v>
      </c>
    </row>
    <row r="97" spans="1:13" x14ac:dyDescent="0.25">
      <c r="A97" s="82">
        <v>97</v>
      </c>
      <c r="B97" s="83">
        <v>1108</v>
      </c>
      <c r="C97" s="83">
        <v>11</v>
      </c>
      <c r="D97" s="71" t="s">
        <v>12</v>
      </c>
      <c r="E97" s="71">
        <v>634</v>
      </c>
      <c r="F97" s="83">
        <v>0</v>
      </c>
      <c r="G97" s="14">
        <f t="shared" si="18"/>
        <v>634</v>
      </c>
      <c r="H97" s="14">
        <f t="shared" si="19"/>
        <v>697.40000000000009</v>
      </c>
      <c r="I97" s="73" t="e">
        <f>#REF!+40</f>
        <v>#REF!</v>
      </c>
      <c r="J97" s="74" t="e">
        <f t="shared" si="12"/>
        <v>#REF!</v>
      </c>
      <c r="K97" s="75" t="e">
        <f t="shared" si="13"/>
        <v>#REF!</v>
      </c>
      <c r="L97" s="76" t="e">
        <f t="shared" si="14"/>
        <v>#REF!</v>
      </c>
      <c r="M97" s="77">
        <f t="shared" si="15"/>
        <v>1673760.0000000002</v>
      </c>
    </row>
    <row r="98" spans="1:13" x14ac:dyDescent="0.25">
      <c r="A98" s="82">
        <v>98</v>
      </c>
      <c r="B98" s="83">
        <v>1109</v>
      </c>
      <c r="C98" s="83">
        <v>11</v>
      </c>
      <c r="D98" s="71" t="s">
        <v>13</v>
      </c>
      <c r="E98" s="71">
        <v>397</v>
      </c>
      <c r="F98" s="83">
        <v>0</v>
      </c>
      <c r="G98" s="14">
        <f t="shared" si="18"/>
        <v>397</v>
      </c>
      <c r="H98" s="14">
        <f t="shared" si="19"/>
        <v>436.70000000000005</v>
      </c>
      <c r="I98" s="73" t="e">
        <f t="shared" ref="I98:I106" si="23">I97</f>
        <v>#REF!</v>
      </c>
      <c r="J98" s="74" t="e">
        <f t="shared" si="12"/>
        <v>#REF!</v>
      </c>
      <c r="K98" s="75" t="e">
        <f t="shared" si="13"/>
        <v>#REF!</v>
      </c>
      <c r="L98" s="76" t="e">
        <f t="shared" si="14"/>
        <v>#REF!</v>
      </c>
      <c r="M98" s="77">
        <f t="shared" si="15"/>
        <v>1048080.0000000001</v>
      </c>
    </row>
    <row r="99" spans="1:13" x14ac:dyDescent="0.25">
      <c r="A99" s="82">
        <v>99</v>
      </c>
      <c r="B99" s="83">
        <v>1110</v>
      </c>
      <c r="C99" s="83">
        <v>11</v>
      </c>
      <c r="D99" s="71" t="s">
        <v>27</v>
      </c>
      <c r="E99" s="71">
        <v>831</v>
      </c>
      <c r="F99" s="83">
        <v>0</v>
      </c>
      <c r="G99" s="14">
        <f t="shared" si="18"/>
        <v>831</v>
      </c>
      <c r="H99" s="14">
        <f t="shared" si="19"/>
        <v>914.1</v>
      </c>
      <c r="I99" s="73" t="e">
        <f t="shared" si="23"/>
        <v>#REF!</v>
      </c>
      <c r="J99" s="74" t="e">
        <f t="shared" si="12"/>
        <v>#REF!</v>
      </c>
      <c r="K99" s="75" t="e">
        <f t="shared" si="13"/>
        <v>#REF!</v>
      </c>
      <c r="L99" s="76" t="e">
        <f t="shared" si="14"/>
        <v>#REF!</v>
      </c>
      <c r="M99" s="77">
        <f t="shared" si="15"/>
        <v>2193840</v>
      </c>
    </row>
    <row r="100" spans="1:13" x14ac:dyDescent="0.25">
      <c r="A100" s="82">
        <v>100</v>
      </c>
      <c r="B100" s="83">
        <v>1111</v>
      </c>
      <c r="C100" s="83">
        <v>11</v>
      </c>
      <c r="D100" s="71" t="s">
        <v>13</v>
      </c>
      <c r="E100" s="71">
        <v>392</v>
      </c>
      <c r="F100" s="83">
        <v>0</v>
      </c>
      <c r="G100" s="14">
        <f t="shared" si="18"/>
        <v>392</v>
      </c>
      <c r="H100" s="14">
        <f t="shared" si="19"/>
        <v>431.20000000000005</v>
      </c>
      <c r="I100" s="73" t="e">
        <f t="shared" si="23"/>
        <v>#REF!</v>
      </c>
      <c r="J100" s="74" t="e">
        <f t="shared" si="12"/>
        <v>#REF!</v>
      </c>
      <c r="K100" s="75" t="e">
        <f t="shared" si="13"/>
        <v>#REF!</v>
      </c>
      <c r="L100" s="76" t="e">
        <f t="shared" si="14"/>
        <v>#REF!</v>
      </c>
      <c r="M100" s="77">
        <f t="shared" si="15"/>
        <v>1034880.0000000001</v>
      </c>
    </row>
    <row r="101" spans="1:13" x14ac:dyDescent="0.25">
      <c r="A101" s="82">
        <v>101</v>
      </c>
      <c r="B101" s="83">
        <v>1201</v>
      </c>
      <c r="C101" s="83">
        <v>12</v>
      </c>
      <c r="D101" s="72" t="s">
        <v>43</v>
      </c>
      <c r="E101" s="71">
        <v>308</v>
      </c>
      <c r="F101" s="71">
        <v>87</v>
      </c>
      <c r="G101" s="14">
        <f t="shared" si="18"/>
        <v>395</v>
      </c>
      <c r="H101" s="14">
        <f t="shared" si="19"/>
        <v>434.50000000000006</v>
      </c>
      <c r="I101" s="73" t="e">
        <f t="shared" si="23"/>
        <v>#REF!</v>
      </c>
      <c r="J101" s="74" t="e">
        <f t="shared" si="12"/>
        <v>#REF!</v>
      </c>
      <c r="K101" s="75" t="e">
        <f t="shared" si="13"/>
        <v>#REF!</v>
      </c>
      <c r="L101" s="76" t="e">
        <f t="shared" si="14"/>
        <v>#REF!</v>
      </c>
      <c r="M101" s="77">
        <f t="shared" si="15"/>
        <v>1042800.0000000001</v>
      </c>
    </row>
    <row r="102" spans="1:13" x14ac:dyDescent="0.25">
      <c r="A102" s="82">
        <v>102</v>
      </c>
      <c r="B102" s="83">
        <v>1202</v>
      </c>
      <c r="C102" s="83">
        <v>12</v>
      </c>
      <c r="D102" s="71" t="s">
        <v>12</v>
      </c>
      <c r="E102" s="71">
        <v>579</v>
      </c>
      <c r="F102" s="83">
        <v>0</v>
      </c>
      <c r="G102" s="14">
        <f t="shared" si="18"/>
        <v>579</v>
      </c>
      <c r="H102" s="14">
        <f t="shared" si="19"/>
        <v>636.90000000000009</v>
      </c>
      <c r="I102" s="73" t="e">
        <f t="shared" si="23"/>
        <v>#REF!</v>
      </c>
      <c r="J102" s="74" t="e">
        <f t="shared" si="12"/>
        <v>#REF!</v>
      </c>
      <c r="K102" s="75" t="e">
        <f t="shared" si="13"/>
        <v>#REF!</v>
      </c>
      <c r="L102" s="76" t="e">
        <f t="shared" si="14"/>
        <v>#REF!</v>
      </c>
      <c r="M102" s="77">
        <f t="shared" si="15"/>
        <v>1528560.0000000002</v>
      </c>
    </row>
    <row r="103" spans="1:13" x14ac:dyDescent="0.25">
      <c r="A103" s="82">
        <v>103</v>
      </c>
      <c r="B103" s="83">
        <v>1203</v>
      </c>
      <c r="C103" s="83">
        <v>12</v>
      </c>
      <c r="D103" s="71" t="s">
        <v>27</v>
      </c>
      <c r="E103" s="71">
        <v>837</v>
      </c>
      <c r="F103" s="83">
        <v>0</v>
      </c>
      <c r="G103" s="14">
        <f t="shared" si="18"/>
        <v>837</v>
      </c>
      <c r="H103" s="14">
        <f t="shared" si="19"/>
        <v>920.7</v>
      </c>
      <c r="I103" s="73" t="e">
        <f t="shared" si="23"/>
        <v>#REF!</v>
      </c>
      <c r="J103" s="74" t="e">
        <f t="shared" si="12"/>
        <v>#REF!</v>
      </c>
      <c r="K103" s="75" t="e">
        <f t="shared" si="13"/>
        <v>#REF!</v>
      </c>
      <c r="L103" s="76" t="e">
        <f t="shared" si="14"/>
        <v>#REF!</v>
      </c>
      <c r="M103" s="77">
        <f t="shared" si="15"/>
        <v>2209680</v>
      </c>
    </row>
    <row r="104" spans="1:13" x14ac:dyDescent="0.25">
      <c r="A104" s="82">
        <v>104</v>
      </c>
      <c r="B104" s="83">
        <v>1204</v>
      </c>
      <c r="C104" s="83">
        <v>12</v>
      </c>
      <c r="D104" s="71" t="s">
        <v>12</v>
      </c>
      <c r="E104" s="71">
        <v>634</v>
      </c>
      <c r="F104" s="83">
        <v>0</v>
      </c>
      <c r="G104" s="14">
        <f t="shared" si="18"/>
        <v>634</v>
      </c>
      <c r="H104" s="14">
        <f t="shared" si="19"/>
        <v>697.40000000000009</v>
      </c>
      <c r="I104" s="73" t="e">
        <f t="shared" si="23"/>
        <v>#REF!</v>
      </c>
      <c r="J104" s="74" t="e">
        <f t="shared" si="12"/>
        <v>#REF!</v>
      </c>
      <c r="K104" s="75" t="e">
        <f t="shared" si="13"/>
        <v>#REF!</v>
      </c>
      <c r="L104" s="76" t="e">
        <f t="shared" si="14"/>
        <v>#REF!</v>
      </c>
      <c r="M104" s="77">
        <f t="shared" si="15"/>
        <v>1673760.0000000002</v>
      </c>
    </row>
    <row r="105" spans="1:13" x14ac:dyDescent="0.25">
      <c r="A105" s="82">
        <v>105</v>
      </c>
      <c r="B105" s="83">
        <v>1205</v>
      </c>
      <c r="C105" s="83">
        <v>12</v>
      </c>
      <c r="D105" s="71" t="s">
        <v>27</v>
      </c>
      <c r="E105" s="71">
        <v>804</v>
      </c>
      <c r="F105" s="83">
        <v>0</v>
      </c>
      <c r="G105" s="14">
        <f t="shared" si="18"/>
        <v>804</v>
      </c>
      <c r="H105" s="14">
        <f t="shared" si="19"/>
        <v>884.40000000000009</v>
      </c>
      <c r="I105" s="73" t="e">
        <f t="shared" si="23"/>
        <v>#REF!</v>
      </c>
      <c r="J105" s="74" t="e">
        <f t="shared" si="12"/>
        <v>#REF!</v>
      </c>
      <c r="K105" s="75" t="e">
        <f t="shared" si="13"/>
        <v>#REF!</v>
      </c>
      <c r="L105" s="76" t="e">
        <f t="shared" si="14"/>
        <v>#REF!</v>
      </c>
      <c r="M105" s="77">
        <f t="shared" si="15"/>
        <v>2122560</v>
      </c>
    </row>
    <row r="106" spans="1:13" x14ac:dyDescent="0.25">
      <c r="A106" s="82">
        <v>106</v>
      </c>
      <c r="B106" s="83">
        <v>1206</v>
      </c>
      <c r="C106" s="83">
        <v>12</v>
      </c>
      <c r="D106" s="71" t="s">
        <v>13</v>
      </c>
      <c r="E106" s="71">
        <v>397</v>
      </c>
      <c r="F106" s="83">
        <v>0</v>
      </c>
      <c r="G106" s="14">
        <f t="shared" si="18"/>
        <v>397</v>
      </c>
      <c r="H106" s="14">
        <f t="shared" si="19"/>
        <v>436.70000000000005</v>
      </c>
      <c r="I106" s="73" t="e">
        <f t="shared" si="23"/>
        <v>#REF!</v>
      </c>
      <c r="J106" s="74" t="e">
        <f t="shared" si="12"/>
        <v>#REF!</v>
      </c>
      <c r="K106" s="75" t="e">
        <f t="shared" si="13"/>
        <v>#REF!</v>
      </c>
      <c r="L106" s="76" t="e">
        <f t="shared" si="14"/>
        <v>#REF!</v>
      </c>
      <c r="M106" s="77">
        <f t="shared" si="15"/>
        <v>1048080.0000000001</v>
      </c>
    </row>
    <row r="107" spans="1:13" x14ac:dyDescent="0.25">
      <c r="A107" s="82">
        <v>107</v>
      </c>
      <c r="B107" s="83">
        <v>1207</v>
      </c>
      <c r="C107" s="83">
        <v>12</v>
      </c>
      <c r="D107" s="71" t="s">
        <v>12</v>
      </c>
      <c r="E107" s="71">
        <v>634</v>
      </c>
      <c r="F107" s="83">
        <v>0</v>
      </c>
      <c r="G107" s="14">
        <f t="shared" si="18"/>
        <v>634</v>
      </c>
      <c r="H107" s="14">
        <f t="shared" si="19"/>
        <v>697.40000000000009</v>
      </c>
      <c r="I107" s="73" t="e">
        <f>I106+40</f>
        <v>#REF!</v>
      </c>
      <c r="J107" s="74" t="e">
        <f t="shared" si="12"/>
        <v>#REF!</v>
      </c>
      <c r="K107" s="75" t="e">
        <f t="shared" si="13"/>
        <v>#REF!</v>
      </c>
      <c r="L107" s="76" t="e">
        <f t="shared" si="14"/>
        <v>#REF!</v>
      </c>
      <c r="M107" s="77">
        <f t="shared" si="15"/>
        <v>1673760.0000000002</v>
      </c>
    </row>
    <row r="108" spans="1:13" x14ac:dyDescent="0.25">
      <c r="A108" s="82">
        <v>108</v>
      </c>
      <c r="B108" s="83">
        <v>1208</v>
      </c>
      <c r="C108" s="83">
        <v>12</v>
      </c>
      <c r="D108" s="71" t="s">
        <v>12</v>
      </c>
      <c r="E108" s="71">
        <v>634</v>
      </c>
      <c r="F108" s="83">
        <v>0</v>
      </c>
      <c r="G108" s="14">
        <f t="shared" si="18"/>
        <v>634</v>
      </c>
      <c r="H108" s="14">
        <f t="shared" si="19"/>
        <v>697.40000000000009</v>
      </c>
      <c r="I108" s="73" t="e">
        <f t="shared" ref="I108:I111" si="24">I107</f>
        <v>#REF!</v>
      </c>
      <c r="J108" s="74" t="e">
        <f t="shared" ref="J108:J111" si="25">ROUND(E108*I108,0)</f>
        <v>#REF!</v>
      </c>
      <c r="K108" s="75" t="e">
        <f t="shared" ref="K108:K111" si="26">ROUND(J108*1.1,0)</f>
        <v>#REF!</v>
      </c>
      <c r="L108" s="76" t="e">
        <f t="shared" ref="L108:L111" si="27">MROUND((K108*0.025/12),500)</f>
        <v>#REF!</v>
      </c>
      <c r="M108" s="77">
        <f t="shared" ref="M108:M112" si="28">H108*2400</f>
        <v>1673760.0000000002</v>
      </c>
    </row>
    <row r="109" spans="1:13" x14ac:dyDescent="0.25">
      <c r="A109" s="82">
        <v>109</v>
      </c>
      <c r="B109" s="83">
        <v>1209</v>
      </c>
      <c r="C109" s="83">
        <v>12</v>
      </c>
      <c r="D109" s="71" t="s">
        <v>13</v>
      </c>
      <c r="E109" s="71">
        <v>397</v>
      </c>
      <c r="F109" s="83">
        <v>0</v>
      </c>
      <c r="G109" s="14">
        <f t="shared" si="18"/>
        <v>397</v>
      </c>
      <c r="H109" s="14">
        <f t="shared" si="19"/>
        <v>436.70000000000005</v>
      </c>
      <c r="I109" s="73" t="e">
        <f t="shared" si="24"/>
        <v>#REF!</v>
      </c>
      <c r="J109" s="74" t="e">
        <f t="shared" si="25"/>
        <v>#REF!</v>
      </c>
      <c r="K109" s="75" t="e">
        <f t="shared" si="26"/>
        <v>#REF!</v>
      </c>
      <c r="L109" s="76" t="e">
        <f t="shared" si="27"/>
        <v>#REF!</v>
      </c>
      <c r="M109" s="77">
        <f t="shared" si="28"/>
        <v>1048080.0000000001</v>
      </c>
    </row>
    <row r="110" spans="1:13" x14ac:dyDescent="0.25">
      <c r="A110" s="82">
        <v>110</v>
      </c>
      <c r="B110" s="83">
        <v>1210</v>
      </c>
      <c r="C110" s="83">
        <v>12</v>
      </c>
      <c r="D110" s="71" t="s">
        <v>27</v>
      </c>
      <c r="E110" s="71">
        <v>831</v>
      </c>
      <c r="F110" s="83">
        <v>0</v>
      </c>
      <c r="G110" s="14">
        <f t="shared" si="18"/>
        <v>831</v>
      </c>
      <c r="H110" s="14">
        <f t="shared" si="19"/>
        <v>914.1</v>
      </c>
      <c r="I110" s="15" t="e">
        <f t="shared" si="24"/>
        <v>#REF!</v>
      </c>
      <c r="J110" s="16" t="e">
        <f t="shared" si="25"/>
        <v>#REF!</v>
      </c>
      <c r="K110" s="17" t="e">
        <f t="shared" si="26"/>
        <v>#REF!</v>
      </c>
      <c r="L110" s="18" t="e">
        <f t="shared" si="27"/>
        <v>#REF!</v>
      </c>
      <c r="M110" s="19">
        <f t="shared" si="28"/>
        <v>2193840</v>
      </c>
    </row>
    <row r="111" spans="1:13" x14ac:dyDescent="0.25">
      <c r="A111" s="82">
        <v>111</v>
      </c>
      <c r="B111" s="83">
        <v>1211</v>
      </c>
      <c r="C111" s="83">
        <v>12</v>
      </c>
      <c r="D111" s="71" t="s">
        <v>13</v>
      </c>
      <c r="E111" s="71">
        <v>392</v>
      </c>
      <c r="F111" s="83">
        <v>0</v>
      </c>
      <c r="G111" s="14">
        <f t="shared" si="18"/>
        <v>392</v>
      </c>
      <c r="H111" s="14">
        <f t="shared" si="19"/>
        <v>431.20000000000005</v>
      </c>
      <c r="I111" s="15" t="e">
        <f t="shared" si="24"/>
        <v>#REF!</v>
      </c>
      <c r="J111" s="16" t="e">
        <f t="shared" si="25"/>
        <v>#REF!</v>
      </c>
      <c r="K111" s="17" t="e">
        <f t="shared" si="26"/>
        <v>#REF!</v>
      </c>
      <c r="L111" s="18" t="e">
        <f t="shared" si="27"/>
        <v>#REF!</v>
      </c>
      <c r="M111" s="19">
        <f t="shared" si="28"/>
        <v>1034880.0000000001</v>
      </c>
    </row>
    <row r="112" spans="1:13" s="48" customFormat="1" x14ac:dyDescent="0.25">
      <c r="A112" s="100" t="s">
        <v>3</v>
      </c>
      <c r="B112" s="100"/>
      <c r="C112" s="100"/>
      <c r="D112" s="100"/>
      <c r="E112" s="20">
        <f>SUM(E3:E111)</f>
        <v>66327</v>
      </c>
      <c r="F112" s="20">
        <f>SUM(F3:F111)</f>
        <v>2092</v>
      </c>
      <c r="G112" s="20">
        <f>SUM(G3:G111)</f>
        <v>68419</v>
      </c>
      <c r="H112" s="20">
        <f>SUM(H3:H111)</f>
        <v>75260.899999999951</v>
      </c>
      <c r="I112" s="25"/>
      <c r="J112" s="21"/>
      <c r="K112" s="22"/>
      <c r="L112" s="23"/>
      <c r="M112" s="24">
        <f t="shared" si="28"/>
        <v>180626159.99999988</v>
      </c>
    </row>
    <row r="113" spans="1:13" s="48" customFormat="1" x14ac:dyDescent="0.25">
      <c r="A113" s="94"/>
      <c r="B113" s="95"/>
      <c r="C113" s="95"/>
      <c r="D113" s="51"/>
      <c r="E113" s="51"/>
      <c r="F113" s="51"/>
      <c r="G113" s="51"/>
      <c r="H113" s="51"/>
      <c r="I113" s="52"/>
      <c r="J113" s="53"/>
      <c r="K113" s="54"/>
      <c r="L113" s="55"/>
      <c r="M113" s="56"/>
    </row>
    <row r="114" spans="1:13" s="48" customFormat="1" x14ac:dyDescent="0.25">
      <c r="A114" s="94"/>
      <c r="B114" s="95"/>
      <c r="C114" s="95"/>
      <c r="D114" s="51"/>
      <c r="E114" s="51"/>
      <c r="F114" s="51"/>
      <c r="G114" s="51"/>
      <c r="H114" s="51"/>
      <c r="I114" s="52"/>
      <c r="J114" s="53"/>
      <c r="K114" s="54"/>
      <c r="L114" s="55"/>
      <c r="M114" s="56"/>
    </row>
    <row r="115" spans="1:13" s="48" customFormat="1" x14ac:dyDescent="0.25">
      <c r="A115" s="94"/>
      <c r="B115" s="95"/>
      <c r="C115" s="95"/>
      <c r="D115" s="51"/>
      <c r="E115" s="51"/>
      <c r="F115" s="51"/>
      <c r="G115" s="51"/>
      <c r="H115" s="51"/>
      <c r="I115" s="52"/>
      <c r="J115" s="53"/>
      <c r="K115" s="54"/>
      <c r="L115" s="55"/>
      <c r="M115" s="56"/>
    </row>
    <row r="116" spans="1:13" s="48" customFormat="1" x14ac:dyDescent="0.25">
      <c r="A116" s="94"/>
      <c r="B116" s="95"/>
      <c r="C116" s="95"/>
      <c r="D116" s="51"/>
      <c r="E116" s="51"/>
      <c r="F116" s="51"/>
      <c r="G116" s="51"/>
      <c r="H116" s="51"/>
      <c r="I116" s="52"/>
      <c r="J116" s="53"/>
      <c r="K116" s="54"/>
      <c r="L116" s="55"/>
      <c r="M116" s="56"/>
    </row>
    <row r="117" spans="1:13" s="48" customFormat="1" x14ac:dyDescent="0.25">
      <c r="A117" s="94"/>
      <c r="B117" s="95"/>
      <c r="C117" s="95"/>
      <c r="D117" s="51"/>
      <c r="E117" s="51"/>
      <c r="F117" s="51"/>
      <c r="G117" s="51"/>
      <c r="H117" s="51"/>
      <c r="I117" s="52"/>
      <c r="J117" s="53"/>
      <c r="K117" s="54"/>
      <c r="L117" s="55"/>
      <c r="M117" s="56"/>
    </row>
    <row r="118" spans="1:13" s="48" customFormat="1" x14ac:dyDescent="0.25">
      <c r="A118" s="94"/>
      <c r="B118" s="95"/>
      <c r="C118" s="95"/>
      <c r="D118" s="51"/>
      <c r="E118" s="51"/>
      <c r="F118" s="51"/>
      <c r="G118" s="51"/>
      <c r="H118" s="51"/>
      <c r="I118" s="52"/>
      <c r="J118" s="53"/>
      <c r="K118" s="54"/>
      <c r="L118" s="55"/>
      <c r="M118" s="56"/>
    </row>
    <row r="119" spans="1:13" s="48" customFormat="1" x14ac:dyDescent="0.25">
      <c r="A119" s="94"/>
      <c r="B119" s="95"/>
      <c r="C119" s="95"/>
      <c r="D119" s="51"/>
      <c r="E119" s="51"/>
      <c r="F119" s="51"/>
      <c r="G119" s="51"/>
      <c r="H119" s="51"/>
      <c r="I119" s="52"/>
      <c r="J119" s="53"/>
      <c r="K119" s="54"/>
      <c r="L119" s="55"/>
      <c r="M119" s="56"/>
    </row>
    <row r="120" spans="1:13" s="48" customFormat="1" x14ac:dyDescent="0.25">
      <c r="A120" s="94"/>
      <c r="B120" s="95"/>
      <c r="C120" s="95"/>
      <c r="D120" s="51"/>
      <c r="E120" s="51"/>
      <c r="F120" s="51"/>
      <c r="G120" s="51"/>
      <c r="H120" s="51"/>
      <c r="I120" s="52"/>
      <c r="J120" s="53"/>
      <c r="K120" s="54"/>
      <c r="L120" s="55"/>
      <c r="M120" s="56"/>
    </row>
    <row r="121" spans="1:13" s="48" customFormat="1" x14ac:dyDescent="0.25">
      <c r="A121" s="94"/>
      <c r="B121" s="95"/>
      <c r="C121" s="95"/>
      <c r="D121" s="51"/>
      <c r="E121" s="51"/>
      <c r="F121" s="51"/>
      <c r="G121" s="51"/>
      <c r="H121" s="51"/>
      <c r="I121" s="52"/>
      <c r="J121" s="53"/>
      <c r="K121" s="54"/>
      <c r="L121" s="55"/>
      <c r="M121" s="56"/>
    </row>
    <row r="122" spans="1:13" s="48" customFormat="1" x14ac:dyDescent="0.25">
      <c r="A122" s="94"/>
      <c r="B122" s="95"/>
      <c r="C122" s="95"/>
      <c r="D122" s="51"/>
      <c r="E122" s="51"/>
      <c r="F122" s="51"/>
      <c r="G122" s="51"/>
      <c r="H122" s="51"/>
      <c r="I122" s="52"/>
      <c r="J122" s="53"/>
      <c r="K122" s="54"/>
      <c r="L122" s="55"/>
      <c r="M122" s="56"/>
    </row>
    <row r="123" spans="1:13" s="48" customFormat="1" x14ac:dyDescent="0.25">
      <c r="A123" s="94"/>
      <c r="B123" s="95"/>
      <c r="C123" s="95"/>
      <c r="D123" s="51"/>
      <c r="E123" s="51"/>
      <c r="F123" s="51"/>
      <c r="G123" s="51"/>
      <c r="H123" s="51"/>
      <c r="I123" s="52"/>
      <c r="J123" s="53"/>
      <c r="K123" s="54"/>
      <c r="L123" s="55"/>
      <c r="M123" s="56"/>
    </row>
    <row r="124" spans="1:13" s="48" customFormat="1" x14ac:dyDescent="0.25">
      <c r="A124" s="94"/>
      <c r="B124" s="95"/>
      <c r="C124" s="95"/>
      <c r="D124" s="51"/>
      <c r="E124" s="51"/>
      <c r="F124" s="51"/>
      <c r="G124" s="51"/>
      <c r="H124" s="51"/>
      <c r="I124" s="52"/>
      <c r="J124" s="53"/>
      <c r="K124" s="54"/>
      <c r="L124" s="55"/>
      <c r="M124" s="56"/>
    </row>
    <row r="125" spans="1:13" s="48" customFormat="1" x14ac:dyDescent="0.25">
      <c r="A125" s="94"/>
      <c r="B125" s="95"/>
      <c r="C125" s="95"/>
      <c r="D125" s="51"/>
      <c r="E125" s="51"/>
      <c r="F125" s="51"/>
      <c r="G125" s="51"/>
      <c r="H125" s="51"/>
      <c r="I125" s="52"/>
      <c r="J125" s="53"/>
      <c r="K125" s="54"/>
      <c r="L125" s="55"/>
      <c r="M125" s="56"/>
    </row>
    <row r="126" spans="1:13" s="48" customFormat="1" x14ac:dyDescent="0.25">
      <c r="A126" s="94"/>
      <c r="B126" s="95"/>
      <c r="C126" s="95"/>
      <c r="D126" s="51"/>
      <c r="E126" s="51"/>
      <c r="F126" s="51"/>
      <c r="G126" s="51"/>
      <c r="H126" s="51"/>
      <c r="I126" s="52"/>
      <c r="J126" s="53"/>
      <c r="K126" s="54"/>
      <c r="L126" s="55"/>
      <c r="M126" s="56"/>
    </row>
    <row r="127" spans="1:13" s="48" customFormat="1" x14ac:dyDescent="0.25">
      <c r="A127" s="94"/>
      <c r="B127" s="95"/>
      <c r="C127" s="95"/>
      <c r="D127" s="51"/>
      <c r="E127" s="51"/>
      <c r="F127" s="51"/>
      <c r="G127" s="51"/>
      <c r="H127" s="51"/>
      <c r="I127" s="52"/>
      <c r="J127" s="53"/>
      <c r="K127" s="54"/>
      <c r="L127" s="55"/>
      <c r="M127" s="56"/>
    </row>
    <row r="128" spans="1:13" s="48" customFormat="1" x14ac:dyDescent="0.25">
      <c r="A128" s="94"/>
      <c r="B128" s="95"/>
      <c r="C128" s="95"/>
      <c r="D128" s="51"/>
      <c r="E128" s="51"/>
      <c r="F128" s="51"/>
      <c r="G128" s="51"/>
      <c r="H128" s="51"/>
      <c r="I128" s="52"/>
      <c r="J128" s="53"/>
      <c r="K128" s="54"/>
      <c r="L128" s="55"/>
      <c r="M128" s="56"/>
    </row>
    <row r="129" spans="1:13" s="48" customFormat="1" x14ac:dyDescent="0.25">
      <c r="A129" s="94"/>
      <c r="B129" s="95"/>
      <c r="C129" s="95"/>
      <c r="D129" s="51"/>
      <c r="E129" s="51"/>
      <c r="F129" s="51"/>
      <c r="G129" s="51"/>
      <c r="H129" s="51"/>
      <c r="I129" s="52"/>
      <c r="J129" s="53"/>
      <c r="K129" s="54"/>
      <c r="L129" s="55"/>
      <c r="M129" s="56"/>
    </row>
    <row r="130" spans="1:13" s="48" customFormat="1" x14ac:dyDescent="0.25">
      <c r="A130" s="94"/>
      <c r="B130" s="95"/>
      <c r="C130" s="95"/>
      <c r="D130" s="51"/>
      <c r="E130" s="51"/>
      <c r="F130" s="51"/>
      <c r="G130" s="51"/>
      <c r="H130" s="51"/>
      <c r="I130" s="52"/>
      <c r="J130" s="53"/>
      <c r="K130" s="54"/>
      <c r="L130" s="55"/>
      <c r="M130" s="56"/>
    </row>
    <row r="131" spans="1:13" s="48" customFormat="1" x14ac:dyDescent="0.25">
      <c r="A131" s="94"/>
      <c r="B131" s="95"/>
      <c r="C131" s="95"/>
      <c r="D131" s="51"/>
      <c r="E131" s="51"/>
      <c r="F131" s="51"/>
      <c r="G131" s="51"/>
      <c r="H131" s="51"/>
      <c r="I131" s="52"/>
      <c r="J131" s="53"/>
      <c r="K131" s="54"/>
      <c r="L131" s="55"/>
      <c r="M131" s="56"/>
    </row>
    <row r="132" spans="1:13" s="48" customFormat="1" x14ac:dyDescent="0.25">
      <c r="A132" s="57"/>
      <c r="B132" s="57"/>
      <c r="C132" s="57"/>
      <c r="D132" s="57"/>
      <c r="E132" s="58"/>
      <c r="F132" s="58"/>
      <c r="G132" s="58"/>
      <c r="H132" s="58"/>
      <c r="I132" s="58"/>
      <c r="J132" s="59"/>
      <c r="K132" s="59"/>
      <c r="L132" s="55"/>
      <c r="M132" s="60"/>
    </row>
    <row r="133" spans="1:13" s="48" customFormat="1" x14ac:dyDescent="0.25">
      <c r="A133" s="96"/>
      <c r="B133" s="97"/>
      <c r="C133" s="97"/>
      <c r="D133" s="49"/>
      <c r="E133" s="50"/>
      <c r="F133" s="50"/>
      <c r="G133" s="50"/>
    </row>
    <row r="134" spans="1:13" s="48" customFormat="1" x14ac:dyDescent="0.25">
      <c r="A134" s="96"/>
      <c r="B134" s="97"/>
      <c r="C134" s="97"/>
      <c r="D134" s="49"/>
      <c r="E134" s="50"/>
      <c r="F134" s="50"/>
      <c r="G134" s="50"/>
    </row>
  </sheetData>
  <mergeCells count="3">
    <mergeCell ref="A132:D132"/>
    <mergeCell ref="A1:M1"/>
    <mergeCell ref="A112:D1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2"/>
  <sheetViews>
    <sheetView zoomScale="130" zoomScaleNormal="130" workbookViewId="0">
      <selection activeCell="F3" sqref="F3"/>
    </sheetView>
  </sheetViews>
  <sheetFormatPr defaultRowHeight="15" x14ac:dyDescent="0.25"/>
  <cols>
    <col min="2" max="2" width="10.28515625" customWidth="1"/>
    <col min="3" max="3" width="18.5703125" customWidth="1"/>
    <col min="4" max="4" width="10.42578125" customWidth="1"/>
    <col min="5" max="6" width="11.5703125" bestFit="1" customWidth="1"/>
    <col min="7" max="7" width="19.28515625" customWidth="1"/>
    <col min="8" max="8" width="21" customWidth="1"/>
    <col min="9" max="9" width="5.7109375" customWidth="1"/>
    <col min="10" max="10" width="19.28515625" customWidth="1"/>
    <col min="11" max="11" width="16.28515625" bestFit="1" customWidth="1"/>
    <col min="12" max="12" width="15.28515625" bestFit="1" customWidth="1"/>
  </cols>
  <sheetData>
    <row r="1" spans="1:13" x14ac:dyDescent="0.25">
      <c r="A1" s="4" t="s">
        <v>4</v>
      </c>
      <c r="B1" s="4" t="s">
        <v>18</v>
      </c>
      <c r="C1" s="4" t="s">
        <v>10</v>
      </c>
      <c r="D1" s="4" t="s">
        <v>5</v>
      </c>
      <c r="E1" s="4" t="s">
        <v>6</v>
      </c>
      <c r="F1" s="4" t="s">
        <v>7</v>
      </c>
      <c r="G1" s="4" t="s">
        <v>8</v>
      </c>
      <c r="H1" s="4" t="s">
        <v>9</v>
      </c>
      <c r="M1" s="1"/>
    </row>
    <row r="2" spans="1:13" ht="54" customHeight="1" x14ac:dyDescent="0.25">
      <c r="A2" s="28">
        <v>1</v>
      </c>
      <c r="B2" s="29" t="s">
        <v>26</v>
      </c>
      <c r="C2" s="30" t="s">
        <v>47</v>
      </c>
      <c r="D2" s="38">
        <f>35+40+33</f>
        <v>108</v>
      </c>
      <c r="E2" s="31">
        <f>'Delta Elite'!G112</f>
        <v>68419</v>
      </c>
      <c r="F2" s="32">
        <f>'Delta Elite'!H112</f>
        <v>75260.899999999951</v>
      </c>
      <c r="G2" s="43">
        <v>280399840</v>
      </c>
      <c r="H2" s="44">
        <v>308439824</v>
      </c>
      <c r="I2" s="33"/>
      <c r="J2" s="34">
        <v>2400</v>
      </c>
      <c r="K2" s="35">
        <f>F2*J2</f>
        <v>180626159.99999988</v>
      </c>
      <c r="L2" s="35"/>
      <c r="M2" s="1"/>
    </row>
    <row r="3" spans="1:13" x14ac:dyDescent="0.25">
      <c r="A3" s="47" t="s">
        <v>3</v>
      </c>
      <c r="B3" s="47"/>
      <c r="C3" s="47"/>
      <c r="D3" s="36">
        <f>SUM(D2:D2)</f>
        <v>108</v>
      </c>
      <c r="E3" s="37">
        <f>SUM(E2:E2)</f>
        <v>68419</v>
      </c>
      <c r="F3" s="37">
        <f>SUM(F2:F2)</f>
        <v>75260.899999999951</v>
      </c>
      <c r="G3" s="45">
        <f>SUM(G2:G2)</f>
        <v>280399840</v>
      </c>
      <c r="H3" s="45">
        <f>SUM(H2:H2)</f>
        <v>308439824</v>
      </c>
      <c r="J3" s="5"/>
      <c r="K3" s="39">
        <f>SUM(K2:K2)</f>
        <v>180626159.99999988</v>
      </c>
      <c r="M3" s="1"/>
    </row>
    <row r="4" spans="1:13" x14ac:dyDescent="0.25">
      <c r="F4" s="7"/>
      <c r="M4" s="1"/>
    </row>
    <row r="5" spans="1:13" x14ac:dyDescent="0.25">
      <c r="M5" s="1"/>
    </row>
    <row r="6" spans="1:13" x14ac:dyDescent="0.25">
      <c r="M6" s="1"/>
    </row>
    <row r="7" spans="1:13" x14ac:dyDescent="0.25">
      <c r="M7" s="1"/>
    </row>
    <row r="12" spans="1:13" x14ac:dyDescent="0.25">
      <c r="E12">
        <f>16+44</f>
        <v>60</v>
      </c>
    </row>
  </sheetData>
  <mergeCells count="1">
    <mergeCell ref="A3:C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8C019-947C-4CCB-819E-D16BB6F3CB41}">
  <dimension ref="A1"/>
  <sheetViews>
    <sheetView topLeftCell="A16" workbookViewId="0">
      <selection activeCell="B3" sqref="B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L16"/>
  <sheetViews>
    <sheetView zoomScaleNormal="100" workbookViewId="0">
      <selection activeCell="Z15" sqref="Z15"/>
    </sheetView>
  </sheetViews>
  <sheetFormatPr defaultRowHeight="15" x14ac:dyDescent="0.25"/>
  <sheetData>
    <row r="2" spans="2:38" x14ac:dyDescent="0.25">
      <c r="AD2" s="61"/>
      <c r="AE2" s="61"/>
      <c r="AF2" s="61"/>
      <c r="AG2" s="61"/>
      <c r="AH2" s="61"/>
      <c r="AI2" s="61"/>
      <c r="AJ2" s="61"/>
      <c r="AK2" s="61"/>
      <c r="AL2" s="61"/>
    </row>
    <row r="3" spans="2:38" ht="16.5" x14ac:dyDescent="0.3">
      <c r="B3" s="66"/>
      <c r="C3" s="66"/>
      <c r="D3" s="66"/>
      <c r="E3" s="66"/>
      <c r="F3" s="66"/>
      <c r="AD3" s="61"/>
      <c r="AE3" s="63"/>
      <c r="AF3" s="64"/>
      <c r="AG3" s="64"/>
      <c r="AH3" s="65"/>
      <c r="AI3" s="63"/>
      <c r="AJ3" s="62"/>
      <c r="AK3" s="62"/>
      <c r="AL3" s="61"/>
    </row>
    <row r="4" spans="2:38" ht="16.5" x14ac:dyDescent="0.3">
      <c r="T4" s="63">
        <v>1</v>
      </c>
      <c r="U4" s="63" t="s">
        <v>30</v>
      </c>
      <c r="V4" s="63">
        <v>74.709999999999994</v>
      </c>
      <c r="W4" s="67">
        <f>V4*10.764</f>
        <v>804.17843999999991</v>
      </c>
      <c r="X4" s="63">
        <v>7</v>
      </c>
      <c r="Y4" s="61"/>
      <c r="Z4" s="61"/>
      <c r="AA4" s="61"/>
      <c r="AD4" s="61"/>
      <c r="AE4" s="63"/>
      <c r="AF4" s="64"/>
      <c r="AG4" s="64"/>
      <c r="AH4" s="65"/>
      <c r="AI4" s="63"/>
      <c r="AJ4" s="62"/>
      <c r="AK4" s="62"/>
      <c r="AL4" s="61"/>
    </row>
    <row r="5" spans="2:38" ht="16.5" x14ac:dyDescent="0.3">
      <c r="T5" s="63">
        <v>2</v>
      </c>
      <c r="U5" s="63" t="s">
        <v>30</v>
      </c>
      <c r="V5" s="63">
        <v>77.209999999999994</v>
      </c>
      <c r="W5" s="67">
        <f t="shared" ref="W5:W11" si="0">V5*10.764</f>
        <v>831.08843999999988</v>
      </c>
      <c r="X5" s="63">
        <v>7</v>
      </c>
      <c r="AD5" s="61"/>
      <c r="AE5" s="63"/>
      <c r="AF5" s="64"/>
      <c r="AG5" s="64"/>
      <c r="AH5" s="65"/>
      <c r="AI5" s="63"/>
      <c r="AJ5" s="62"/>
      <c r="AK5" s="62"/>
      <c r="AL5" s="61"/>
    </row>
    <row r="6" spans="2:38" ht="16.5" x14ac:dyDescent="0.3">
      <c r="T6" s="63">
        <v>3</v>
      </c>
      <c r="U6" s="63" t="s">
        <v>16</v>
      </c>
      <c r="V6" s="63">
        <v>58.91</v>
      </c>
      <c r="W6" s="67">
        <f t="shared" si="0"/>
        <v>634.10723999999993</v>
      </c>
      <c r="X6" s="63">
        <v>21</v>
      </c>
      <c r="AD6" s="61"/>
      <c r="AE6" s="63"/>
      <c r="AF6" s="64"/>
      <c r="AG6" s="64"/>
      <c r="AH6" s="65"/>
      <c r="AI6" s="63"/>
      <c r="AJ6" s="62"/>
      <c r="AK6" s="62"/>
      <c r="AL6" s="61"/>
    </row>
    <row r="7" spans="2:38" ht="16.5" x14ac:dyDescent="0.25">
      <c r="T7" s="63">
        <v>4</v>
      </c>
      <c r="U7" s="63" t="s">
        <v>15</v>
      </c>
      <c r="V7" s="63">
        <v>38.15</v>
      </c>
      <c r="W7" s="67">
        <f t="shared" si="0"/>
        <v>410.64659999999998</v>
      </c>
      <c r="X7" s="63">
        <v>5</v>
      </c>
      <c r="AD7" s="61"/>
      <c r="AE7" s="61"/>
      <c r="AF7" s="61"/>
      <c r="AG7" s="61"/>
      <c r="AH7" s="61"/>
      <c r="AI7" s="61"/>
      <c r="AJ7" s="61"/>
      <c r="AK7" s="61"/>
      <c r="AL7" s="61"/>
    </row>
    <row r="8" spans="2:38" ht="16.5" x14ac:dyDescent="0.25">
      <c r="T8" s="63">
        <v>5</v>
      </c>
      <c r="U8" s="63" t="s">
        <v>16</v>
      </c>
      <c r="V8" s="63">
        <v>53.74</v>
      </c>
      <c r="W8" s="67">
        <f t="shared" si="0"/>
        <v>578.45735999999999</v>
      </c>
      <c r="X8" s="63">
        <v>5</v>
      </c>
    </row>
    <row r="9" spans="2:38" ht="16.5" x14ac:dyDescent="0.25">
      <c r="T9" s="63">
        <v>6</v>
      </c>
      <c r="U9" s="63" t="s">
        <v>30</v>
      </c>
      <c r="V9" s="63">
        <v>77.790000000000006</v>
      </c>
      <c r="W9" s="67">
        <f t="shared" si="0"/>
        <v>837.33155999999997</v>
      </c>
      <c r="X9" s="63">
        <v>7</v>
      </c>
    </row>
    <row r="10" spans="2:38" ht="16.5" x14ac:dyDescent="0.25">
      <c r="H10" s="3"/>
      <c r="I10" s="3"/>
      <c r="T10" s="63">
        <v>7</v>
      </c>
      <c r="U10" s="63" t="s">
        <v>15</v>
      </c>
      <c r="V10" s="63">
        <v>36.9</v>
      </c>
      <c r="W10" s="67">
        <f t="shared" si="0"/>
        <v>397.19159999999994</v>
      </c>
      <c r="X10" s="63">
        <v>10</v>
      </c>
    </row>
    <row r="11" spans="2:38" ht="16.5" x14ac:dyDescent="0.25">
      <c r="H11" s="3"/>
      <c r="I11" s="3"/>
      <c r="T11" s="63">
        <v>8</v>
      </c>
      <c r="U11" s="63" t="s">
        <v>15</v>
      </c>
      <c r="V11" s="63">
        <v>36.43</v>
      </c>
      <c r="W11" s="67">
        <f t="shared" si="0"/>
        <v>392.13252</v>
      </c>
      <c r="X11" s="63">
        <v>5</v>
      </c>
    </row>
    <row r="12" spans="2:38" ht="16.5" x14ac:dyDescent="0.25">
      <c r="H12" s="3"/>
      <c r="I12" s="3"/>
      <c r="T12" s="68"/>
      <c r="U12" s="68"/>
      <c r="V12" s="68"/>
      <c r="W12" s="68"/>
      <c r="X12" s="42">
        <f>SUM(X4:X11)</f>
        <v>67</v>
      </c>
    </row>
    <row r="13" spans="2:38" ht="16.5" x14ac:dyDescent="0.3">
      <c r="H13" s="3"/>
      <c r="I13" s="3"/>
      <c r="T13" s="40"/>
      <c r="U13" s="40"/>
      <c r="V13" s="40"/>
      <c r="W13" s="40"/>
      <c r="X13" s="40"/>
    </row>
    <row r="14" spans="2:38" ht="16.5" x14ac:dyDescent="0.25">
      <c r="H14" s="3"/>
      <c r="I14" s="3"/>
    </row>
    <row r="16" spans="2:38" ht="16.5" x14ac:dyDescent="0.25">
      <c r="M16" s="41"/>
      <c r="N16" s="41"/>
      <c r="O16" s="41"/>
      <c r="P16" s="41"/>
      <c r="Q16" s="4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4"/>
  <sheetViews>
    <sheetView tabSelected="1" zoomScale="115" zoomScaleNormal="115" workbookViewId="0">
      <selection activeCell="N36" sqref="N36"/>
    </sheetView>
  </sheetViews>
  <sheetFormatPr defaultRowHeight="15" x14ac:dyDescent="0.25"/>
  <cols>
    <col min="1" max="1" width="16.140625" style="103" bestFit="1" customWidth="1"/>
    <col min="2" max="5" width="9.140625" style="103"/>
    <col min="6" max="6" width="11.5703125" style="103" bestFit="1" customWidth="1"/>
    <col min="7" max="7" width="11.5703125" style="103" customWidth="1"/>
    <col min="8" max="8" width="17.42578125" style="103" bestFit="1" customWidth="1"/>
    <col min="9" max="9" width="14.85546875" style="103" customWidth="1"/>
    <col min="10" max="11" width="9.140625" style="103"/>
    <col min="12" max="12" width="9.140625" style="104"/>
    <col min="13" max="16384" width="9.140625" style="33"/>
  </cols>
  <sheetData>
    <row r="1" spans="1:12" s="69" customFormat="1" ht="25.5" x14ac:dyDescent="0.25">
      <c r="A1" s="105" t="s">
        <v>29</v>
      </c>
      <c r="B1" s="105" t="s">
        <v>38</v>
      </c>
      <c r="C1" s="105" t="s">
        <v>11</v>
      </c>
      <c r="D1" s="105" t="s">
        <v>32</v>
      </c>
      <c r="E1" s="105" t="s">
        <v>33</v>
      </c>
      <c r="F1" s="105" t="s">
        <v>31</v>
      </c>
      <c r="G1" s="106" t="s">
        <v>34</v>
      </c>
      <c r="H1" s="105" t="s">
        <v>35</v>
      </c>
      <c r="I1" s="105"/>
      <c r="J1" s="105"/>
      <c r="K1" s="105"/>
      <c r="L1" s="102"/>
    </row>
    <row r="2" spans="1:12" x14ac:dyDescent="0.25">
      <c r="A2" s="71" t="s">
        <v>28</v>
      </c>
      <c r="B2" s="71">
        <v>3</v>
      </c>
      <c r="C2" s="71" t="s">
        <v>27</v>
      </c>
      <c r="D2" s="71">
        <v>77.790000000000006</v>
      </c>
      <c r="E2" s="31">
        <f>D2*10.764</f>
        <v>837.33155999999997</v>
      </c>
      <c r="F2" s="31">
        <v>22.72</v>
      </c>
      <c r="G2" s="31">
        <f>F2*10.764</f>
        <v>244.55807999999996</v>
      </c>
      <c r="H2" s="31">
        <f>E2+G2</f>
        <v>1081.8896399999999</v>
      </c>
      <c r="I2" s="71">
        <v>837</v>
      </c>
      <c r="J2" s="71">
        <v>245</v>
      </c>
      <c r="K2" s="71">
        <v>1082</v>
      </c>
    </row>
    <row r="3" spans="1:12" x14ac:dyDescent="0.25">
      <c r="A3" s="71"/>
      <c r="B3" s="71">
        <v>4</v>
      </c>
      <c r="C3" s="71" t="s">
        <v>12</v>
      </c>
      <c r="D3" s="71">
        <v>58.91</v>
      </c>
      <c r="E3" s="31">
        <f t="shared" ref="E3:E7" si="0">D3*10.764</f>
        <v>634.10723999999993</v>
      </c>
      <c r="F3" s="31">
        <v>22.27</v>
      </c>
      <c r="G3" s="31">
        <f t="shared" ref="G3:G15" si="1">F3*10.764</f>
        <v>239.71427999999997</v>
      </c>
      <c r="H3" s="31">
        <f t="shared" ref="H3:H15" si="2">E3+G3</f>
        <v>873.82151999999996</v>
      </c>
      <c r="I3" s="71">
        <v>634</v>
      </c>
      <c r="J3" s="71">
        <v>240</v>
      </c>
      <c r="K3" s="71">
        <v>874</v>
      </c>
    </row>
    <row r="4" spans="1:12" x14ac:dyDescent="0.25">
      <c r="A4" s="71"/>
      <c r="B4" s="71">
        <v>5</v>
      </c>
      <c r="C4" s="71" t="s">
        <v>27</v>
      </c>
      <c r="D4" s="71">
        <v>74.715000000000003</v>
      </c>
      <c r="E4" s="31">
        <f t="shared" si="0"/>
        <v>804.23226</v>
      </c>
      <c r="F4" s="31">
        <v>58.113999999999997</v>
      </c>
      <c r="G4" s="31">
        <f t="shared" si="1"/>
        <v>625.53909599999997</v>
      </c>
      <c r="H4" s="31">
        <f t="shared" si="2"/>
        <v>1429.771356</v>
      </c>
      <c r="I4" s="71">
        <v>804</v>
      </c>
      <c r="J4" s="71">
        <v>626</v>
      </c>
      <c r="K4" s="71">
        <v>1430</v>
      </c>
    </row>
    <row r="5" spans="1:12" x14ac:dyDescent="0.25">
      <c r="A5" s="71"/>
      <c r="B5" s="71">
        <v>7</v>
      </c>
      <c r="C5" s="71" t="s">
        <v>12</v>
      </c>
      <c r="D5" s="71">
        <v>58.915999999999997</v>
      </c>
      <c r="E5" s="31">
        <f t="shared" si="0"/>
        <v>634.1718239999999</v>
      </c>
      <c r="F5" s="31">
        <v>27.027000000000001</v>
      </c>
      <c r="G5" s="31">
        <f t="shared" si="1"/>
        <v>290.91862800000001</v>
      </c>
      <c r="H5" s="31">
        <f t="shared" si="2"/>
        <v>925.09045199999991</v>
      </c>
      <c r="I5" s="71">
        <v>634</v>
      </c>
      <c r="J5" s="71">
        <v>291</v>
      </c>
      <c r="K5" s="71">
        <v>925</v>
      </c>
    </row>
    <row r="6" spans="1:12" x14ac:dyDescent="0.25">
      <c r="A6" s="71"/>
      <c r="B6" s="71">
        <v>8</v>
      </c>
      <c r="C6" s="71" t="s">
        <v>12</v>
      </c>
      <c r="D6" s="71">
        <v>58.915999999999997</v>
      </c>
      <c r="E6" s="31">
        <f t="shared" si="0"/>
        <v>634.1718239999999</v>
      </c>
      <c r="F6" s="31">
        <v>27</v>
      </c>
      <c r="G6" s="31">
        <f t="shared" si="1"/>
        <v>290.62799999999999</v>
      </c>
      <c r="H6" s="31">
        <f t="shared" si="2"/>
        <v>924.79982399999994</v>
      </c>
      <c r="I6" s="71">
        <v>634</v>
      </c>
      <c r="J6" s="71">
        <v>291</v>
      </c>
      <c r="K6" s="71">
        <v>925</v>
      </c>
    </row>
    <row r="7" spans="1:12" x14ac:dyDescent="0.25">
      <c r="A7" s="71"/>
      <c r="B7" s="71">
        <v>10</v>
      </c>
      <c r="C7" s="71" t="s">
        <v>27</v>
      </c>
      <c r="D7" s="71">
        <v>77.218999999999994</v>
      </c>
      <c r="E7" s="31">
        <f t="shared" si="0"/>
        <v>831.18531599999983</v>
      </c>
      <c r="F7" s="31">
        <v>29</v>
      </c>
      <c r="G7" s="31">
        <f t="shared" si="1"/>
        <v>312.15600000000001</v>
      </c>
      <c r="H7" s="31">
        <f t="shared" si="2"/>
        <v>1143.3413159999998</v>
      </c>
      <c r="I7" s="71">
        <v>831</v>
      </c>
      <c r="J7" s="71">
        <v>312</v>
      </c>
      <c r="K7" s="71">
        <v>1143</v>
      </c>
    </row>
    <row r="8" spans="1:12" x14ac:dyDescent="0.25">
      <c r="A8" s="71"/>
      <c r="B8" s="71"/>
      <c r="C8" s="71"/>
      <c r="D8" s="71"/>
      <c r="E8" s="71"/>
      <c r="F8" s="71"/>
      <c r="G8" s="31"/>
      <c r="H8" s="31"/>
      <c r="I8" s="71"/>
      <c r="J8" s="71"/>
      <c r="K8" s="71"/>
    </row>
    <row r="9" spans="1:12" ht="25.5" x14ac:dyDescent="0.25">
      <c r="A9" s="106" t="s">
        <v>36</v>
      </c>
      <c r="B9" s="105" t="s">
        <v>38</v>
      </c>
      <c r="C9" s="105" t="s">
        <v>11</v>
      </c>
      <c r="D9" s="105" t="s">
        <v>32</v>
      </c>
      <c r="E9" s="105" t="s">
        <v>33</v>
      </c>
      <c r="F9" s="105" t="s">
        <v>31</v>
      </c>
      <c r="G9" s="106" t="s">
        <v>34</v>
      </c>
      <c r="H9" s="105" t="s">
        <v>35</v>
      </c>
      <c r="I9" s="107"/>
      <c r="J9" s="107"/>
      <c r="K9" s="107"/>
    </row>
    <row r="10" spans="1:12" x14ac:dyDescent="0.25">
      <c r="A10" s="71" t="s">
        <v>28</v>
      </c>
      <c r="B10" s="71">
        <v>3</v>
      </c>
      <c r="C10" s="71" t="s">
        <v>27</v>
      </c>
      <c r="D10" s="71">
        <v>77.790000000000006</v>
      </c>
      <c r="E10" s="31">
        <f>D10*10.764</f>
        <v>837.33155999999997</v>
      </c>
      <c r="F10" s="31">
        <v>0</v>
      </c>
      <c r="G10" s="31">
        <f t="shared" si="1"/>
        <v>0</v>
      </c>
      <c r="H10" s="31">
        <f t="shared" si="2"/>
        <v>837.33155999999997</v>
      </c>
      <c r="I10" s="71">
        <v>837</v>
      </c>
      <c r="J10" s="71"/>
      <c r="K10" s="71"/>
    </row>
    <row r="11" spans="1:12" x14ac:dyDescent="0.25">
      <c r="A11" s="71"/>
      <c r="B11" s="71">
        <v>4</v>
      </c>
      <c r="C11" s="71" t="s">
        <v>12</v>
      </c>
      <c r="D11" s="71">
        <v>58.91</v>
      </c>
      <c r="E11" s="31">
        <f t="shared" ref="E11:E15" si="3">D11*10.764</f>
        <v>634.10723999999993</v>
      </c>
      <c r="F11" s="31">
        <v>0</v>
      </c>
      <c r="G11" s="31">
        <f t="shared" si="1"/>
        <v>0</v>
      </c>
      <c r="H11" s="31">
        <f t="shared" si="2"/>
        <v>634.10723999999993</v>
      </c>
      <c r="I11" s="71">
        <v>634</v>
      </c>
      <c r="J11" s="71"/>
      <c r="K11" s="71"/>
    </row>
    <row r="12" spans="1:12" x14ac:dyDescent="0.25">
      <c r="A12" s="71"/>
      <c r="B12" s="71">
        <v>5</v>
      </c>
      <c r="C12" s="71" t="s">
        <v>27</v>
      </c>
      <c r="D12" s="71">
        <v>74.715000000000003</v>
      </c>
      <c r="E12" s="31">
        <f t="shared" si="3"/>
        <v>804.23226</v>
      </c>
      <c r="F12" s="31">
        <v>0</v>
      </c>
      <c r="G12" s="31">
        <f t="shared" si="1"/>
        <v>0</v>
      </c>
      <c r="H12" s="31">
        <f t="shared" si="2"/>
        <v>804.23226</v>
      </c>
      <c r="I12" s="71">
        <v>804</v>
      </c>
      <c r="J12" s="71"/>
      <c r="K12" s="71"/>
    </row>
    <row r="13" spans="1:12" x14ac:dyDescent="0.25">
      <c r="A13" s="71"/>
      <c r="B13" s="71">
        <v>7</v>
      </c>
      <c r="C13" s="71" t="s">
        <v>12</v>
      </c>
      <c r="D13" s="71">
        <v>58.915999999999997</v>
      </c>
      <c r="E13" s="31">
        <f t="shared" si="3"/>
        <v>634.1718239999999</v>
      </c>
      <c r="F13" s="31">
        <v>0</v>
      </c>
      <c r="G13" s="31">
        <f t="shared" si="1"/>
        <v>0</v>
      </c>
      <c r="H13" s="31">
        <f t="shared" si="2"/>
        <v>634.1718239999999</v>
      </c>
      <c r="I13" s="71">
        <v>634</v>
      </c>
      <c r="J13" s="71"/>
      <c r="K13" s="71"/>
    </row>
    <row r="14" spans="1:12" x14ac:dyDescent="0.25">
      <c r="A14" s="71"/>
      <c r="B14" s="71">
        <v>8</v>
      </c>
      <c r="C14" s="71" t="s">
        <v>12</v>
      </c>
      <c r="D14" s="71">
        <v>58.915999999999997</v>
      </c>
      <c r="E14" s="31">
        <f t="shared" si="3"/>
        <v>634.1718239999999</v>
      </c>
      <c r="F14" s="31">
        <v>0</v>
      </c>
      <c r="G14" s="31">
        <f t="shared" si="1"/>
        <v>0</v>
      </c>
      <c r="H14" s="31">
        <f t="shared" si="2"/>
        <v>634.1718239999999</v>
      </c>
      <c r="I14" s="71">
        <v>634</v>
      </c>
      <c r="J14" s="71"/>
      <c r="K14" s="71"/>
    </row>
    <row r="15" spans="1:12" x14ac:dyDescent="0.25">
      <c r="A15" s="71"/>
      <c r="B15" s="71">
        <v>10</v>
      </c>
      <c r="C15" s="71" t="s">
        <v>27</v>
      </c>
      <c r="D15" s="71">
        <v>77.218999999999994</v>
      </c>
      <c r="E15" s="31">
        <f t="shared" si="3"/>
        <v>831.18531599999983</v>
      </c>
      <c r="F15" s="31">
        <v>0</v>
      </c>
      <c r="G15" s="31">
        <f t="shared" si="1"/>
        <v>0</v>
      </c>
      <c r="H15" s="31">
        <f t="shared" si="2"/>
        <v>831.18531599999983</v>
      </c>
      <c r="I15" s="71">
        <v>831</v>
      </c>
      <c r="J15" s="71"/>
      <c r="K15" s="71"/>
    </row>
    <row r="16" spans="1:12" x14ac:dyDescent="0.25">
      <c r="A16" s="71"/>
      <c r="B16" s="71"/>
      <c r="C16" s="71"/>
      <c r="D16" s="71"/>
      <c r="E16" s="71"/>
      <c r="F16" s="31"/>
      <c r="G16" s="31"/>
      <c r="H16" s="71"/>
      <c r="I16" s="71"/>
      <c r="J16" s="71"/>
      <c r="K16" s="71"/>
    </row>
    <row r="17" spans="1:12" s="69" customFormat="1" ht="25.5" x14ac:dyDescent="0.25">
      <c r="A17" s="105" t="s">
        <v>37</v>
      </c>
      <c r="B17" s="105" t="s">
        <v>38</v>
      </c>
      <c r="C17" s="105" t="s">
        <v>11</v>
      </c>
      <c r="D17" s="105" t="s">
        <v>32</v>
      </c>
      <c r="E17" s="105" t="s">
        <v>33</v>
      </c>
      <c r="F17" s="105" t="s">
        <v>31</v>
      </c>
      <c r="G17" s="106" t="s">
        <v>34</v>
      </c>
      <c r="H17" s="105" t="s">
        <v>35</v>
      </c>
      <c r="I17" s="105"/>
      <c r="J17" s="105"/>
      <c r="K17" s="105"/>
      <c r="L17" s="102"/>
    </row>
    <row r="18" spans="1:12" x14ac:dyDescent="0.25">
      <c r="A18" s="71"/>
      <c r="B18" s="71">
        <v>1</v>
      </c>
      <c r="C18" s="72" t="s">
        <v>13</v>
      </c>
      <c r="D18" s="71">
        <v>38.158999999999999</v>
      </c>
      <c r="E18" s="31">
        <f>D18*10.764</f>
        <v>410.74347599999999</v>
      </c>
      <c r="F18" s="31">
        <v>0</v>
      </c>
      <c r="G18" s="31">
        <f>F18*10.764</f>
        <v>0</v>
      </c>
      <c r="H18" s="31">
        <f>E18+G18</f>
        <v>410.74347599999999</v>
      </c>
      <c r="I18" s="71">
        <v>411</v>
      </c>
      <c r="J18" s="71"/>
      <c r="K18" s="71"/>
    </row>
    <row r="19" spans="1:12" x14ac:dyDescent="0.25">
      <c r="A19" s="71"/>
      <c r="B19" s="71">
        <v>2</v>
      </c>
      <c r="C19" s="71" t="s">
        <v>12</v>
      </c>
      <c r="D19" s="71">
        <v>53.749000000000002</v>
      </c>
      <c r="E19" s="31">
        <f t="shared" ref="E19:E28" si="4">D19*10.764</f>
        <v>578.55423599999995</v>
      </c>
      <c r="F19" s="31">
        <v>0</v>
      </c>
      <c r="G19" s="31">
        <f t="shared" ref="G19:G28" si="5">F19*10.764</f>
        <v>0</v>
      </c>
      <c r="H19" s="31">
        <f t="shared" ref="H19:H28" si="6">E19+G19</f>
        <v>578.55423599999995</v>
      </c>
      <c r="I19" s="71">
        <v>579</v>
      </c>
      <c r="J19" s="71"/>
      <c r="K19" s="71"/>
    </row>
    <row r="20" spans="1:12" x14ac:dyDescent="0.25">
      <c r="A20" s="70"/>
      <c r="B20" s="71">
        <v>3</v>
      </c>
      <c r="C20" s="71" t="s">
        <v>27</v>
      </c>
      <c r="D20" s="71">
        <v>77.793000000000006</v>
      </c>
      <c r="E20" s="31">
        <f t="shared" si="4"/>
        <v>837.36385200000007</v>
      </c>
      <c r="F20" s="31">
        <v>0</v>
      </c>
      <c r="G20" s="31">
        <f t="shared" si="5"/>
        <v>0</v>
      </c>
      <c r="H20" s="31">
        <f t="shared" si="6"/>
        <v>837.36385200000007</v>
      </c>
      <c r="I20" s="71">
        <v>837</v>
      </c>
      <c r="J20" s="71"/>
      <c r="K20" s="71"/>
    </row>
    <row r="21" spans="1:12" x14ac:dyDescent="0.25">
      <c r="A21" s="71"/>
      <c r="B21" s="71">
        <v>4</v>
      </c>
      <c r="C21" s="71" t="s">
        <v>12</v>
      </c>
      <c r="D21" s="71">
        <v>58.915999999999997</v>
      </c>
      <c r="E21" s="31">
        <f t="shared" si="4"/>
        <v>634.1718239999999</v>
      </c>
      <c r="F21" s="31">
        <v>0</v>
      </c>
      <c r="G21" s="31">
        <f t="shared" si="5"/>
        <v>0</v>
      </c>
      <c r="H21" s="31">
        <f t="shared" si="6"/>
        <v>634.1718239999999</v>
      </c>
      <c r="I21" s="71">
        <v>634</v>
      </c>
      <c r="J21" s="71"/>
      <c r="K21" s="71"/>
    </row>
    <row r="22" spans="1:12" x14ac:dyDescent="0.25">
      <c r="A22" s="71"/>
      <c r="B22" s="71">
        <v>5</v>
      </c>
      <c r="C22" s="71" t="s">
        <v>27</v>
      </c>
      <c r="D22" s="71">
        <v>74.715000000000003</v>
      </c>
      <c r="E22" s="31">
        <f t="shared" si="4"/>
        <v>804.23226</v>
      </c>
      <c r="F22" s="31">
        <v>0</v>
      </c>
      <c r="G22" s="31">
        <f t="shared" si="5"/>
        <v>0</v>
      </c>
      <c r="H22" s="31">
        <f t="shared" si="6"/>
        <v>804.23226</v>
      </c>
      <c r="I22" s="71">
        <v>804</v>
      </c>
      <c r="J22" s="71"/>
      <c r="K22" s="71"/>
    </row>
    <row r="23" spans="1:12" x14ac:dyDescent="0.25">
      <c r="A23" s="71"/>
      <c r="B23" s="71">
        <v>6</v>
      </c>
      <c r="C23" s="71" t="s">
        <v>13</v>
      </c>
      <c r="D23" s="71">
        <v>36.902000000000001</v>
      </c>
      <c r="E23" s="31">
        <f t="shared" si="4"/>
        <v>397.21312799999998</v>
      </c>
      <c r="F23" s="31">
        <v>0</v>
      </c>
      <c r="G23" s="31">
        <f t="shared" si="5"/>
        <v>0</v>
      </c>
      <c r="H23" s="31">
        <f t="shared" si="6"/>
        <v>397.21312799999998</v>
      </c>
      <c r="I23" s="71">
        <v>397</v>
      </c>
      <c r="J23" s="71"/>
      <c r="K23" s="71"/>
    </row>
    <row r="24" spans="1:12" x14ac:dyDescent="0.25">
      <c r="A24" s="71"/>
      <c r="B24" s="71">
        <v>7</v>
      </c>
      <c r="C24" s="71" t="s">
        <v>12</v>
      </c>
      <c r="D24" s="71">
        <v>58.915999999999997</v>
      </c>
      <c r="E24" s="31">
        <f t="shared" si="4"/>
        <v>634.1718239999999</v>
      </c>
      <c r="F24" s="31">
        <v>0</v>
      </c>
      <c r="G24" s="31">
        <f t="shared" si="5"/>
        <v>0</v>
      </c>
      <c r="H24" s="31">
        <f t="shared" si="6"/>
        <v>634.1718239999999</v>
      </c>
      <c r="I24" s="71">
        <v>634</v>
      </c>
      <c r="J24" s="71"/>
      <c r="K24" s="71"/>
    </row>
    <row r="25" spans="1:12" x14ac:dyDescent="0.25">
      <c r="A25" s="71"/>
      <c r="B25" s="71">
        <v>8</v>
      </c>
      <c r="C25" s="71" t="s">
        <v>12</v>
      </c>
      <c r="D25" s="71">
        <v>58.915999999999997</v>
      </c>
      <c r="E25" s="31">
        <f t="shared" si="4"/>
        <v>634.1718239999999</v>
      </c>
      <c r="F25" s="31">
        <v>0</v>
      </c>
      <c r="G25" s="31">
        <f t="shared" si="5"/>
        <v>0</v>
      </c>
      <c r="H25" s="31">
        <f t="shared" si="6"/>
        <v>634.1718239999999</v>
      </c>
      <c r="I25" s="71">
        <v>634</v>
      </c>
      <c r="J25" s="71"/>
      <c r="K25" s="71"/>
    </row>
    <row r="26" spans="1:12" x14ac:dyDescent="0.25">
      <c r="A26" s="71"/>
      <c r="B26" s="71">
        <v>9</v>
      </c>
      <c r="C26" s="71" t="s">
        <v>13</v>
      </c>
      <c r="D26" s="71">
        <v>36.902000000000001</v>
      </c>
      <c r="E26" s="31">
        <f t="shared" si="4"/>
        <v>397.21312799999998</v>
      </c>
      <c r="F26" s="31">
        <v>0</v>
      </c>
      <c r="G26" s="31">
        <f t="shared" si="5"/>
        <v>0</v>
      </c>
      <c r="H26" s="31">
        <f t="shared" si="6"/>
        <v>397.21312799999998</v>
      </c>
      <c r="I26" s="71">
        <v>397</v>
      </c>
      <c r="J26" s="71"/>
      <c r="K26" s="71"/>
    </row>
    <row r="27" spans="1:12" x14ac:dyDescent="0.25">
      <c r="A27" s="71"/>
      <c r="B27" s="71">
        <v>10</v>
      </c>
      <c r="C27" s="71" t="s">
        <v>27</v>
      </c>
      <c r="D27" s="71">
        <v>77.218999999999994</v>
      </c>
      <c r="E27" s="31">
        <f t="shared" si="4"/>
        <v>831.18531599999983</v>
      </c>
      <c r="F27" s="31">
        <v>0</v>
      </c>
      <c r="G27" s="31">
        <f t="shared" si="5"/>
        <v>0</v>
      </c>
      <c r="H27" s="31">
        <f t="shared" si="6"/>
        <v>831.18531599999983</v>
      </c>
      <c r="I27" s="71">
        <v>831</v>
      </c>
      <c r="J27" s="71"/>
      <c r="K27" s="71"/>
    </row>
    <row r="28" spans="1:12" x14ac:dyDescent="0.25">
      <c r="A28" s="70"/>
      <c r="B28" s="71">
        <v>11</v>
      </c>
      <c r="C28" s="71" t="s">
        <v>13</v>
      </c>
      <c r="D28" s="71">
        <v>36.436999999999998</v>
      </c>
      <c r="E28" s="31">
        <f t="shared" si="4"/>
        <v>392.20786799999996</v>
      </c>
      <c r="F28" s="31">
        <v>0</v>
      </c>
      <c r="G28" s="31">
        <f t="shared" si="5"/>
        <v>0</v>
      </c>
      <c r="H28" s="31">
        <f t="shared" si="6"/>
        <v>392.20786799999996</v>
      </c>
      <c r="I28" s="71">
        <v>392</v>
      </c>
      <c r="J28" s="71"/>
      <c r="K28" s="71"/>
    </row>
    <row r="29" spans="1:12" x14ac:dyDescent="0.25">
      <c r="A29" s="71"/>
      <c r="B29" s="71"/>
      <c r="C29" s="71"/>
      <c r="D29" s="71"/>
      <c r="E29" s="71"/>
      <c r="F29" s="31"/>
      <c r="G29" s="31"/>
      <c r="H29" s="71"/>
      <c r="I29" s="71"/>
      <c r="J29" s="71"/>
      <c r="K29" s="71"/>
    </row>
    <row r="30" spans="1:12" s="69" customFormat="1" ht="25.5" x14ac:dyDescent="0.25">
      <c r="A30" s="105" t="s">
        <v>39</v>
      </c>
      <c r="B30" s="105" t="s">
        <v>38</v>
      </c>
      <c r="C30" s="105" t="s">
        <v>11</v>
      </c>
      <c r="D30" s="105" t="s">
        <v>32</v>
      </c>
      <c r="E30" s="105" t="s">
        <v>33</v>
      </c>
      <c r="F30" s="105" t="s">
        <v>31</v>
      </c>
      <c r="G30" s="106" t="s">
        <v>34</v>
      </c>
      <c r="H30" s="105" t="s">
        <v>35</v>
      </c>
      <c r="I30" s="105"/>
      <c r="J30" s="105"/>
      <c r="K30" s="105"/>
      <c r="L30" s="102"/>
    </row>
    <row r="31" spans="1:12" x14ac:dyDescent="0.25">
      <c r="A31" s="71"/>
      <c r="B31" s="71">
        <v>1</v>
      </c>
      <c r="C31" s="72" t="s">
        <v>13</v>
      </c>
      <c r="D31" s="71">
        <v>38.158999999999999</v>
      </c>
      <c r="E31" s="31">
        <f>D31*10.764</f>
        <v>410.74347599999999</v>
      </c>
      <c r="F31" s="31">
        <v>0</v>
      </c>
      <c r="G31" s="71">
        <f>F31*10.764</f>
        <v>0</v>
      </c>
      <c r="H31" s="31">
        <f>E31+G31</f>
        <v>410.74347599999999</v>
      </c>
      <c r="I31" s="71">
        <v>411</v>
      </c>
      <c r="J31" s="71"/>
      <c r="K31" s="71"/>
    </row>
    <row r="32" spans="1:12" x14ac:dyDescent="0.25">
      <c r="A32" s="70"/>
      <c r="B32" s="71">
        <v>2</v>
      </c>
      <c r="C32" s="71" t="s">
        <v>12</v>
      </c>
      <c r="D32" s="71">
        <v>53.749000000000002</v>
      </c>
      <c r="E32" s="31">
        <f t="shared" ref="E32:E41" si="7">D32*10.764</f>
        <v>578.55423599999995</v>
      </c>
      <c r="F32" s="31">
        <v>0</v>
      </c>
      <c r="G32" s="71">
        <f t="shared" ref="G32:G41" si="8">F32*10.764</f>
        <v>0</v>
      </c>
      <c r="H32" s="31">
        <f t="shared" ref="H32:H41" si="9">E32+G32</f>
        <v>578.55423599999995</v>
      </c>
      <c r="I32" s="71">
        <v>579</v>
      </c>
      <c r="J32" s="71"/>
      <c r="K32" s="71"/>
    </row>
    <row r="33" spans="1:12" x14ac:dyDescent="0.25">
      <c r="A33" s="71"/>
      <c r="B33" s="71">
        <v>3</v>
      </c>
      <c r="C33" s="71" t="s">
        <v>27</v>
      </c>
      <c r="D33" s="71">
        <v>77.793000000000006</v>
      </c>
      <c r="E33" s="31">
        <f t="shared" si="7"/>
        <v>837.36385200000007</v>
      </c>
      <c r="F33" s="31">
        <v>0</v>
      </c>
      <c r="G33" s="71">
        <f t="shared" si="8"/>
        <v>0</v>
      </c>
      <c r="H33" s="31">
        <f t="shared" si="9"/>
        <v>837.36385200000007</v>
      </c>
      <c r="I33" s="71">
        <v>837</v>
      </c>
      <c r="J33" s="71"/>
      <c r="K33" s="71"/>
    </row>
    <row r="34" spans="1:12" x14ac:dyDescent="0.25">
      <c r="A34" s="71"/>
      <c r="B34" s="71">
        <v>4</v>
      </c>
      <c r="C34" s="71" t="s">
        <v>12</v>
      </c>
      <c r="D34" s="71">
        <v>58.915999999999997</v>
      </c>
      <c r="E34" s="31">
        <f t="shared" si="7"/>
        <v>634.1718239999999</v>
      </c>
      <c r="F34" s="31">
        <v>0</v>
      </c>
      <c r="G34" s="71">
        <f t="shared" si="8"/>
        <v>0</v>
      </c>
      <c r="H34" s="31">
        <f t="shared" si="9"/>
        <v>634.1718239999999</v>
      </c>
      <c r="I34" s="71">
        <v>634</v>
      </c>
      <c r="J34" s="71"/>
      <c r="K34" s="71"/>
    </row>
    <row r="35" spans="1:12" x14ac:dyDescent="0.25">
      <c r="A35" s="71"/>
      <c r="B35" s="71">
        <v>5</v>
      </c>
      <c r="C35" s="71" t="s">
        <v>27</v>
      </c>
      <c r="D35" s="71">
        <v>74.715000000000003</v>
      </c>
      <c r="E35" s="31">
        <f t="shared" si="7"/>
        <v>804.23226</v>
      </c>
      <c r="F35" s="31">
        <v>0</v>
      </c>
      <c r="G35" s="71">
        <f t="shared" si="8"/>
        <v>0</v>
      </c>
      <c r="H35" s="31">
        <f t="shared" si="9"/>
        <v>804.23226</v>
      </c>
      <c r="I35" s="71">
        <v>804</v>
      </c>
      <c r="J35" s="71"/>
      <c r="K35" s="71"/>
    </row>
    <row r="36" spans="1:12" x14ac:dyDescent="0.25">
      <c r="A36" s="71"/>
      <c r="B36" s="71">
        <v>6</v>
      </c>
      <c r="C36" s="71" t="s">
        <v>13</v>
      </c>
      <c r="D36" s="71">
        <v>36.902000000000001</v>
      </c>
      <c r="E36" s="31">
        <f t="shared" si="7"/>
        <v>397.21312799999998</v>
      </c>
      <c r="F36" s="31">
        <v>0</v>
      </c>
      <c r="G36" s="71">
        <f t="shared" si="8"/>
        <v>0</v>
      </c>
      <c r="H36" s="31">
        <f t="shared" si="9"/>
        <v>397.21312799999998</v>
      </c>
      <c r="I36" s="71">
        <v>397</v>
      </c>
      <c r="J36" s="71"/>
      <c r="K36" s="71"/>
    </row>
    <row r="37" spans="1:12" x14ac:dyDescent="0.25">
      <c r="A37" s="71"/>
      <c r="B37" s="71">
        <v>7</v>
      </c>
      <c r="C37" s="71" t="s">
        <v>40</v>
      </c>
      <c r="D37" s="71" t="s">
        <v>40</v>
      </c>
      <c r="E37" s="31" t="s">
        <v>40</v>
      </c>
      <c r="F37" s="31">
        <v>0</v>
      </c>
      <c r="G37" s="71">
        <f t="shared" si="8"/>
        <v>0</v>
      </c>
      <c r="H37" s="31" t="s">
        <v>41</v>
      </c>
      <c r="I37" s="71" t="s">
        <v>46</v>
      </c>
      <c r="J37" s="71"/>
      <c r="K37" s="71"/>
    </row>
    <row r="38" spans="1:12" x14ac:dyDescent="0.25">
      <c r="A38" s="71"/>
      <c r="B38" s="71">
        <v>8</v>
      </c>
      <c r="C38" s="71" t="s">
        <v>12</v>
      </c>
      <c r="D38" s="71">
        <v>58.915999999999997</v>
      </c>
      <c r="E38" s="31">
        <f t="shared" si="7"/>
        <v>634.1718239999999</v>
      </c>
      <c r="F38" s="31">
        <v>0</v>
      </c>
      <c r="G38" s="71">
        <f t="shared" si="8"/>
        <v>0</v>
      </c>
      <c r="H38" s="31">
        <f t="shared" si="9"/>
        <v>634.1718239999999</v>
      </c>
      <c r="I38" s="71">
        <v>634</v>
      </c>
      <c r="J38" s="71"/>
      <c r="K38" s="71"/>
    </row>
    <row r="39" spans="1:12" x14ac:dyDescent="0.25">
      <c r="A39" s="71"/>
      <c r="B39" s="71">
        <v>9</v>
      </c>
      <c r="C39" s="71" t="s">
        <v>13</v>
      </c>
      <c r="D39" s="71">
        <v>36.902000000000001</v>
      </c>
      <c r="E39" s="31">
        <f t="shared" si="7"/>
        <v>397.21312799999998</v>
      </c>
      <c r="F39" s="31">
        <v>0</v>
      </c>
      <c r="G39" s="71">
        <f t="shared" si="8"/>
        <v>0</v>
      </c>
      <c r="H39" s="31">
        <f t="shared" si="9"/>
        <v>397.21312799999998</v>
      </c>
      <c r="I39" s="71">
        <v>397</v>
      </c>
      <c r="J39" s="71"/>
      <c r="K39" s="71"/>
    </row>
    <row r="40" spans="1:12" x14ac:dyDescent="0.25">
      <c r="A40" s="71"/>
      <c r="B40" s="71">
        <v>10</v>
      </c>
      <c r="C40" s="71" t="s">
        <v>27</v>
      </c>
      <c r="D40" s="71">
        <v>77.218999999999994</v>
      </c>
      <c r="E40" s="31">
        <f t="shared" si="7"/>
        <v>831.18531599999983</v>
      </c>
      <c r="F40" s="31">
        <v>0</v>
      </c>
      <c r="G40" s="71">
        <f t="shared" si="8"/>
        <v>0</v>
      </c>
      <c r="H40" s="31">
        <f t="shared" si="9"/>
        <v>831.18531599999983</v>
      </c>
      <c r="I40" s="71">
        <v>831</v>
      </c>
      <c r="J40" s="71"/>
      <c r="K40" s="71"/>
    </row>
    <row r="41" spans="1:12" x14ac:dyDescent="0.25">
      <c r="A41" s="71"/>
      <c r="B41" s="71">
        <v>11</v>
      </c>
      <c r="C41" s="71" t="s">
        <v>13</v>
      </c>
      <c r="D41" s="71">
        <v>36.436999999999998</v>
      </c>
      <c r="E41" s="31">
        <f t="shared" si="7"/>
        <v>392.20786799999996</v>
      </c>
      <c r="F41" s="31">
        <v>0</v>
      </c>
      <c r="G41" s="71">
        <f t="shared" si="8"/>
        <v>0</v>
      </c>
      <c r="H41" s="31">
        <f t="shared" si="9"/>
        <v>392.20786799999996</v>
      </c>
      <c r="I41" s="71">
        <v>392</v>
      </c>
      <c r="J41" s="71"/>
      <c r="K41" s="71"/>
    </row>
    <row r="42" spans="1:12" x14ac:dyDescent="0.25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</row>
    <row r="43" spans="1:12" s="69" customFormat="1" ht="25.5" x14ac:dyDescent="0.25">
      <c r="A43" s="105" t="s">
        <v>42</v>
      </c>
      <c r="B43" s="105" t="s">
        <v>38</v>
      </c>
      <c r="C43" s="105" t="s">
        <v>11</v>
      </c>
      <c r="D43" s="105" t="s">
        <v>32</v>
      </c>
      <c r="E43" s="105" t="s">
        <v>33</v>
      </c>
      <c r="F43" s="105" t="s">
        <v>31</v>
      </c>
      <c r="G43" s="106" t="s">
        <v>34</v>
      </c>
      <c r="H43" s="105" t="s">
        <v>35</v>
      </c>
      <c r="I43" s="105"/>
      <c r="J43" s="105"/>
      <c r="K43" s="105"/>
      <c r="L43" s="102"/>
    </row>
    <row r="44" spans="1:12" x14ac:dyDescent="0.25">
      <c r="A44" s="71"/>
      <c r="B44" s="71">
        <v>1</v>
      </c>
      <c r="C44" s="72" t="s">
        <v>43</v>
      </c>
      <c r="D44" s="71">
        <v>28.585999999999999</v>
      </c>
      <c r="E44" s="31">
        <f>D44*10.764</f>
        <v>307.69970399999994</v>
      </c>
      <c r="F44" s="71">
        <v>8.08</v>
      </c>
      <c r="G44" s="31">
        <f>F44*10.764</f>
        <v>86.973119999999994</v>
      </c>
      <c r="H44" s="31">
        <f>E44+G44</f>
        <v>394.67282399999993</v>
      </c>
      <c r="I44" s="71">
        <v>308</v>
      </c>
      <c r="J44" s="71">
        <v>87</v>
      </c>
      <c r="K44" s="71">
        <v>395</v>
      </c>
    </row>
    <row r="45" spans="1:12" x14ac:dyDescent="0.25">
      <c r="A45" s="71"/>
      <c r="B45" s="71">
        <v>2</v>
      </c>
      <c r="C45" s="71" t="s">
        <v>12</v>
      </c>
      <c r="D45" s="71">
        <v>53.749000000000002</v>
      </c>
      <c r="E45" s="31">
        <f t="shared" ref="E45:E54" si="10">D45*10.764</f>
        <v>578.55423599999995</v>
      </c>
      <c r="F45" s="71">
        <v>0</v>
      </c>
      <c r="G45" s="31">
        <f t="shared" ref="G45:G54" si="11">F45*10.764</f>
        <v>0</v>
      </c>
      <c r="H45" s="31">
        <f t="shared" ref="H45:H54" si="12">E45+G45</f>
        <v>578.55423599999995</v>
      </c>
      <c r="I45" s="71">
        <v>579</v>
      </c>
      <c r="J45" s="71"/>
      <c r="K45" s="71"/>
    </row>
    <row r="46" spans="1:12" x14ac:dyDescent="0.25">
      <c r="A46" s="71"/>
      <c r="B46" s="71">
        <v>3</v>
      </c>
      <c r="C46" s="71" t="s">
        <v>27</v>
      </c>
      <c r="D46" s="71">
        <v>77.793000000000006</v>
      </c>
      <c r="E46" s="31">
        <f t="shared" si="10"/>
        <v>837.36385200000007</v>
      </c>
      <c r="F46" s="71">
        <v>0</v>
      </c>
      <c r="G46" s="31">
        <f t="shared" si="11"/>
        <v>0</v>
      </c>
      <c r="H46" s="31">
        <f t="shared" si="12"/>
        <v>837.36385200000007</v>
      </c>
      <c r="I46" s="71">
        <v>837</v>
      </c>
      <c r="J46" s="71"/>
      <c r="K46" s="71"/>
    </row>
    <row r="47" spans="1:12" x14ac:dyDescent="0.25">
      <c r="A47" s="71"/>
      <c r="B47" s="71">
        <v>4</v>
      </c>
      <c r="C47" s="71" t="s">
        <v>12</v>
      </c>
      <c r="D47" s="71">
        <v>58.915999999999997</v>
      </c>
      <c r="E47" s="31">
        <f t="shared" si="10"/>
        <v>634.1718239999999</v>
      </c>
      <c r="F47" s="71">
        <v>0</v>
      </c>
      <c r="G47" s="31">
        <f t="shared" si="11"/>
        <v>0</v>
      </c>
      <c r="H47" s="31">
        <f t="shared" si="12"/>
        <v>634.1718239999999</v>
      </c>
      <c r="I47" s="71">
        <v>634</v>
      </c>
      <c r="J47" s="71"/>
      <c r="K47" s="71"/>
    </row>
    <row r="48" spans="1:12" x14ac:dyDescent="0.25">
      <c r="A48" s="71"/>
      <c r="B48" s="71">
        <v>5</v>
      </c>
      <c r="C48" s="71" t="s">
        <v>27</v>
      </c>
      <c r="D48" s="71">
        <v>74.715000000000003</v>
      </c>
      <c r="E48" s="31">
        <f t="shared" si="10"/>
        <v>804.23226</v>
      </c>
      <c r="F48" s="71">
        <v>0</v>
      </c>
      <c r="G48" s="31">
        <f t="shared" si="11"/>
        <v>0</v>
      </c>
      <c r="H48" s="31">
        <f t="shared" si="12"/>
        <v>804.23226</v>
      </c>
      <c r="I48" s="71">
        <v>804</v>
      </c>
      <c r="J48" s="71"/>
      <c r="K48" s="71"/>
    </row>
    <row r="49" spans="1:11" x14ac:dyDescent="0.25">
      <c r="A49" s="71"/>
      <c r="B49" s="71">
        <v>6</v>
      </c>
      <c r="C49" s="71" t="s">
        <v>13</v>
      </c>
      <c r="D49" s="71">
        <v>36.902000000000001</v>
      </c>
      <c r="E49" s="31">
        <f t="shared" si="10"/>
        <v>397.21312799999998</v>
      </c>
      <c r="F49" s="71">
        <v>0</v>
      </c>
      <c r="G49" s="31">
        <f t="shared" si="11"/>
        <v>0</v>
      </c>
      <c r="H49" s="31">
        <f t="shared" si="12"/>
        <v>397.21312799999998</v>
      </c>
      <c r="I49" s="71">
        <v>397</v>
      </c>
      <c r="J49" s="71"/>
      <c r="K49" s="71"/>
    </row>
    <row r="50" spans="1:11" x14ac:dyDescent="0.25">
      <c r="A50" s="71"/>
      <c r="B50" s="71">
        <v>7</v>
      </c>
      <c r="C50" s="71" t="s">
        <v>12</v>
      </c>
      <c r="D50" s="71">
        <v>58.915999999999997</v>
      </c>
      <c r="E50" s="31">
        <f t="shared" si="10"/>
        <v>634.1718239999999</v>
      </c>
      <c r="F50" s="71">
        <v>0</v>
      </c>
      <c r="G50" s="31">
        <f t="shared" si="11"/>
        <v>0</v>
      </c>
      <c r="H50" s="31">
        <f t="shared" si="12"/>
        <v>634.1718239999999</v>
      </c>
      <c r="I50" s="71">
        <v>634</v>
      </c>
      <c r="J50" s="71"/>
      <c r="K50" s="71"/>
    </row>
    <row r="51" spans="1:11" x14ac:dyDescent="0.25">
      <c r="A51" s="71"/>
      <c r="B51" s="71">
        <v>8</v>
      </c>
      <c r="C51" s="71" t="s">
        <v>12</v>
      </c>
      <c r="D51" s="71">
        <v>58.915999999999997</v>
      </c>
      <c r="E51" s="31">
        <f t="shared" si="10"/>
        <v>634.1718239999999</v>
      </c>
      <c r="F51" s="71">
        <v>0</v>
      </c>
      <c r="G51" s="31">
        <f t="shared" si="11"/>
        <v>0</v>
      </c>
      <c r="H51" s="31">
        <f t="shared" si="12"/>
        <v>634.1718239999999</v>
      </c>
      <c r="I51" s="71">
        <v>634</v>
      </c>
      <c r="J51" s="71"/>
      <c r="K51" s="71"/>
    </row>
    <row r="52" spans="1:11" x14ac:dyDescent="0.25">
      <c r="A52" s="71"/>
      <c r="B52" s="71">
        <v>9</v>
      </c>
      <c r="C52" s="71" t="s">
        <v>13</v>
      </c>
      <c r="D52" s="71">
        <v>36.902000000000001</v>
      </c>
      <c r="E52" s="31">
        <f t="shared" si="10"/>
        <v>397.21312799999998</v>
      </c>
      <c r="F52" s="71">
        <v>0</v>
      </c>
      <c r="G52" s="31">
        <f t="shared" si="11"/>
        <v>0</v>
      </c>
      <c r="H52" s="31">
        <f t="shared" si="12"/>
        <v>397.21312799999998</v>
      </c>
      <c r="I52" s="71">
        <v>397</v>
      </c>
      <c r="J52" s="71"/>
      <c r="K52" s="71"/>
    </row>
    <row r="53" spans="1:11" x14ac:dyDescent="0.25">
      <c r="A53" s="71"/>
      <c r="B53" s="71">
        <v>10</v>
      </c>
      <c r="C53" s="71" t="s">
        <v>27</v>
      </c>
      <c r="D53" s="71">
        <v>77.218999999999994</v>
      </c>
      <c r="E53" s="31">
        <f t="shared" si="10"/>
        <v>831.18531599999983</v>
      </c>
      <c r="F53" s="71">
        <v>0</v>
      </c>
      <c r="G53" s="31">
        <f t="shared" si="11"/>
        <v>0</v>
      </c>
      <c r="H53" s="31">
        <f t="shared" si="12"/>
        <v>831.18531599999983</v>
      </c>
      <c r="I53" s="71">
        <v>831</v>
      </c>
      <c r="J53" s="71"/>
      <c r="K53" s="71"/>
    </row>
    <row r="54" spans="1:11" x14ac:dyDescent="0.25">
      <c r="A54" s="71"/>
      <c r="B54" s="71">
        <v>11</v>
      </c>
      <c r="C54" s="71" t="s">
        <v>13</v>
      </c>
      <c r="D54" s="71">
        <v>36.436999999999998</v>
      </c>
      <c r="E54" s="31">
        <f t="shared" si="10"/>
        <v>392.20786799999996</v>
      </c>
      <c r="F54" s="71">
        <v>0</v>
      </c>
      <c r="G54" s="31">
        <f t="shared" si="11"/>
        <v>0</v>
      </c>
      <c r="H54" s="31">
        <f t="shared" si="12"/>
        <v>392.20786799999996</v>
      </c>
      <c r="I54" s="71">
        <v>392</v>
      </c>
      <c r="J54" s="71"/>
      <c r="K54" s="71"/>
    </row>
  </sheetData>
  <phoneticPr fontId="15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12"/>
  <sheetViews>
    <sheetView workbookViewId="0">
      <selection activeCell="F20" sqref="F20"/>
    </sheetView>
  </sheetViews>
  <sheetFormatPr defaultRowHeight="15" x14ac:dyDescent="0.25"/>
  <cols>
    <col min="4" max="4" width="14.28515625" bestFit="1" customWidth="1"/>
    <col min="5" max="5" width="12.5703125" bestFit="1" customWidth="1"/>
  </cols>
  <sheetData>
    <row r="2" spans="1:12" s="89" customFormat="1" x14ac:dyDescent="0.25">
      <c r="A2" s="89" t="s">
        <v>17</v>
      </c>
    </row>
    <row r="3" spans="1:12" s="89" customFormat="1" x14ac:dyDescent="0.25">
      <c r="A3" s="89">
        <v>1204</v>
      </c>
      <c r="B3" s="89">
        <v>58.915999999999997</v>
      </c>
      <c r="C3" s="89">
        <f>B3*10.764</f>
        <v>634.1718239999999</v>
      </c>
      <c r="D3" s="89">
        <v>4400000</v>
      </c>
      <c r="E3" s="101">
        <f>D3/C3</f>
        <v>6938.1827345265356</v>
      </c>
      <c r="F3" s="89">
        <v>220000</v>
      </c>
      <c r="G3" s="89">
        <v>30000</v>
      </c>
      <c r="H3" s="89">
        <f>D3+F3+G3</f>
        <v>4650000</v>
      </c>
      <c r="J3" s="89">
        <f>H3/C3</f>
        <v>7332.397662624634</v>
      </c>
    </row>
    <row r="4" spans="1:12" x14ac:dyDescent="0.25">
      <c r="A4" s="1"/>
      <c r="B4" s="1"/>
      <c r="C4" s="1"/>
      <c r="D4" s="1"/>
      <c r="E4" s="2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10" spans="1:12" x14ac:dyDescent="0.25">
      <c r="D10" s="5"/>
    </row>
    <row r="11" spans="1:12" x14ac:dyDescent="0.25">
      <c r="D11" s="5"/>
    </row>
    <row r="12" spans="1:12" x14ac:dyDescent="0.25">
      <c r="D12" s="5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6:J44"/>
  <sheetViews>
    <sheetView workbookViewId="0">
      <selection activeCell="J37" sqref="J37"/>
    </sheetView>
  </sheetViews>
  <sheetFormatPr defaultRowHeight="15" x14ac:dyDescent="0.25"/>
  <cols>
    <col min="3" max="3" width="12.5703125" bestFit="1" customWidth="1"/>
  </cols>
  <sheetData>
    <row r="36" spans="2:10" x14ac:dyDescent="0.25">
      <c r="B36">
        <v>520</v>
      </c>
      <c r="C36" s="5">
        <v>6800000</v>
      </c>
      <c r="D36">
        <f>C36/B36</f>
        <v>13076.923076923076</v>
      </c>
      <c r="H36">
        <v>666</v>
      </c>
      <c r="I36">
        <v>10000000</v>
      </c>
      <c r="J36">
        <f>I36/H36</f>
        <v>15015.015015015015</v>
      </c>
    </row>
    <row r="37" spans="2:10" x14ac:dyDescent="0.25">
      <c r="B37">
        <v>390</v>
      </c>
      <c r="C37" s="5">
        <v>6000000</v>
      </c>
      <c r="D37">
        <f>C37/B37</f>
        <v>15384.615384615385</v>
      </c>
    </row>
    <row r="38" spans="2:10" x14ac:dyDescent="0.25">
      <c r="B38">
        <v>520</v>
      </c>
      <c r="C38" s="8">
        <v>8000000</v>
      </c>
      <c r="D38">
        <f t="shared" ref="D38:D44" si="0">C38/B38</f>
        <v>15384.615384615385</v>
      </c>
    </row>
    <row r="39" spans="2:10" x14ac:dyDescent="0.25">
      <c r="B39">
        <v>420</v>
      </c>
      <c r="C39" s="8">
        <v>5000000</v>
      </c>
      <c r="D39">
        <f t="shared" si="0"/>
        <v>11904.761904761905</v>
      </c>
    </row>
    <row r="40" spans="2:10" x14ac:dyDescent="0.25">
      <c r="B40">
        <v>390</v>
      </c>
      <c r="C40" s="8">
        <v>5200000</v>
      </c>
      <c r="D40">
        <f t="shared" si="0"/>
        <v>13333.333333333334</v>
      </c>
    </row>
    <row r="41" spans="2:10" x14ac:dyDescent="0.25">
      <c r="D41" t="e">
        <f t="shared" si="0"/>
        <v>#DIV/0!</v>
      </c>
    </row>
    <row r="42" spans="2:10" x14ac:dyDescent="0.25">
      <c r="D42" t="e">
        <f t="shared" si="0"/>
        <v>#DIV/0!</v>
      </c>
    </row>
    <row r="43" spans="2:10" x14ac:dyDescent="0.25">
      <c r="D43" t="e">
        <f t="shared" si="0"/>
        <v>#DIV/0!</v>
      </c>
    </row>
    <row r="44" spans="2:10" x14ac:dyDescent="0.25">
      <c r="D44" t="e">
        <f t="shared" si="0"/>
        <v>#DIV/0!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C11" sqref="C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Delta Elite</vt:lpstr>
      <vt:lpstr>Total</vt:lpstr>
      <vt:lpstr>Price Indicator</vt:lpstr>
      <vt:lpstr>RERA</vt:lpstr>
      <vt:lpstr>Typical Floor</vt:lpstr>
      <vt:lpstr>IGR</vt:lpstr>
      <vt:lpstr>Rates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116-PC</cp:lastModifiedBy>
  <cp:lastPrinted>2013-08-31T05:30:46Z</cp:lastPrinted>
  <dcterms:created xsi:type="dcterms:W3CDTF">2013-08-30T08:57:19Z</dcterms:created>
  <dcterms:modified xsi:type="dcterms:W3CDTF">2024-05-18T07:09:19Z</dcterms:modified>
</cp:coreProperties>
</file>