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4370" windowHeight="6615" tabRatio="932" activeTab="2"/>
  </bookViews>
  <sheets>
    <sheet name="Depreciation" sheetId="25" r:id="rId1"/>
    <sheet name="Sale plan" sheetId="24" r:id="rId2"/>
    <sheet name="Calculation" sheetId="23" r:id="rId3"/>
    <sheet name="20-20" sheetId="4" r:id="rId4"/>
    <sheet name="Sheet1" sheetId="13" r:id="rId5"/>
    <sheet name="Sheet2" sheetId="30" r:id="rId6"/>
    <sheet name="Sheet3" sheetId="31" r:id="rId7"/>
    <sheet name="Sheet4" sheetId="37" r:id="rId8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8" i="25"/>
  <c r="C14" l="1"/>
  <c r="P12" i="4"/>
  <c r="Q12" s="1"/>
  <c r="P11"/>
  <c r="Q11" s="1"/>
  <c r="P10"/>
  <c r="Q10" s="1"/>
  <c r="P9"/>
  <c r="Q9" s="1"/>
  <c r="P8"/>
  <c r="Q8" s="1"/>
  <c r="P7"/>
  <c r="Q7" s="1"/>
  <c r="P6"/>
  <c r="Q6" s="1"/>
  <c r="Q5"/>
  <c r="Q4"/>
  <c r="Q3"/>
  <c r="Q2"/>
  <c r="N8" i="24"/>
  <c r="N7"/>
  <c r="N6"/>
  <c r="N5"/>
  <c r="I23" i="4" l="1"/>
  <c r="O29" i="24"/>
  <c r="C15" i="25"/>
  <c r="P10"/>
  <c r="P11" s="1"/>
  <c r="P12" s="1"/>
  <c r="P13" s="1"/>
  <c r="P14" s="1"/>
  <c r="P15" s="1"/>
  <c r="P16" s="1"/>
  <c r="P17" s="1"/>
  <c r="P18" s="1"/>
  <c r="P19" s="1"/>
  <c r="P20" s="1"/>
  <c r="P21" s="1"/>
  <c r="P22" s="1"/>
  <c r="P23" s="1"/>
  <c r="P24" s="1"/>
  <c r="P25" s="1"/>
  <c r="P26" s="1"/>
  <c r="P27" s="1"/>
  <c r="P28" s="1"/>
  <c r="P29" s="1"/>
  <c r="P30" s="1"/>
  <c r="P31" s="1"/>
  <c r="P32" s="1"/>
  <c r="P33" s="1"/>
  <c r="P34" s="1"/>
  <c r="P35" s="1"/>
  <c r="P36" s="1"/>
  <c r="P37" s="1"/>
  <c r="P38" s="1"/>
  <c r="P39" s="1"/>
  <c r="P40" s="1"/>
  <c r="P41" s="1"/>
  <c r="P42" s="1"/>
  <c r="P43" s="1"/>
  <c r="P44" s="1"/>
  <c r="P45" s="1"/>
  <c r="P46" s="1"/>
  <c r="P47" s="1"/>
  <c r="P48" s="1"/>
  <c r="P49" s="1"/>
  <c r="P50" s="1"/>
  <c r="P51" s="1"/>
  <c r="P52" s="1"/>
  <c r="P53" s="1"/>
  <c r="P54" s="1"/>
  <c r="P55" s="1"/>
  <c r="P56" s="1"/>
  <c r="P57" s="1"/>
  <c r="P58" s="1"/>
  <c r="P59" s="1"/>
  <c r="P60" s="1"/>
  <c r="P61" s="1"/>
  <c r="P62" s="1"/>
  <c r="P63" s="1"/>
  <c r="D8"/>
  <c r="C5"/>
  <c r="C7" s="1"/>
  <c r="D2"/>
  <c r="E2" s="1"/>
  <c r="D9" l="1"/>
  <c r="C10" s="1"/>
  <c r="E10" s="1"/>
  <c r="C17" s="1"/>
  <c r="E5"/>
  <c r="P19" i="4" l="1"/>
  <c r="Q19" s="1"/>
  <c r="D23" i="23"/>
  <c r="C5"/>
  <c r="B2" i="4" l="1"/>
  <c r="C2" s="1"/>
  <c r="D2" s="1"/>
  <c r="B3"/>
  <c r="C3" s="1"/>
  <c r="D3" s="1"/>
  <c r="B4"/>
  <c r="C4" s="1"/>
  <c r="D4" s="1"/>
  <c r="B5"/>
  <c r="C5" s="1"/>
  <c r="D5" s="1"/>
  <c r="B6"/>
  <c r="C6" s="1"/>
  <c r="D6" s="1"/>
  <c r="B7"/>
  <c r="C7" s="1"/>
  <c r="D7" s="1"/>
  <c r="B8"/>
  <c r="C8" s="1"/>
  <c r="D8" s="1"/>
  <c r="B9"/>
  <c r="C9" s="1"/>
  <c r="D9" s="1"/>
  <c r="B10"/>
  <c r="C10" s="1"/>
  <c r="D10" s="1"/>
  <c r="B11"/>
  <c r="C11" s="1"/>
  <c r="D11" s="1"/>
  <c r="B12"/>
  <c r="C12" s="1"/>
  <c r="D12" s="1"/>
  <c r="P13"/>
  <c r="Q13" s="1"/>
  <c r="B13" s="1"/>
  <c r="C13" s="1"/>
  <c r="D13" s="1"/>
  <c r="N13" i="24"/>
  <c r="F2"/>
  <c r="H2" s="1"/>
  <c r="E2"/>
  <c r="G2" s="1"/>
  <c r="J5" i="4"/>
  <c r="J6"/>
  <c r="J8"/>
  <c r="J2"/>
  <c r="I2"/>
  <c r="G31"/>
  <c r="N18" i="24"/>
  <c r="N17"/>
  <c r="N16"/>
  <c r="N12"/>
  <c r="P15" i="4"/>
  <c r="Q15" s="1"/>
  <c r="B15" s="1"/>
  <c r="C15" s="1"/>
  <c r="D15" s="1"/>
  <c r="J15"/>
  <c r="I15"/>
  <c r="E15"/>
  <c r="A15"/>
  <c r="P14"/>
  <c r="Q14" s="1"/>
  <c r="B14" s="1"/>
  <c r="C14" s="1"/>
  <c r="D14" s="1"/>
  <c r="J14"/>
  <c r="I14"/>
  <c r="E14"/>
  <c r="A14"/>
  <c r="J13"/>
  <c r="I13"/>
  <c r="E13"/>
  <c r="A13"/>
  <c r="J12"/>
  <c r="I12"/>
  <c r="E12"/>
  <c r="A12"/>
  <c r="J11"/>
  <c r="I11"/>
  <c r="E11"/>
  <c r="A11"/>
  <c r="J10"/>
  <c r="I10"/>
  <c r="E10"/>
  <c r="A10"/>
  <c r="J9"/>
  <c r="I9"/>
  <c r="E9"/>
  <c r="A9"/>
  <c r="I8"/>
  <c r="E8"/>
  <c r="A8"/>
  <c r="J7"/>
  <c r="I7"/>
  <c r="E7"/>
  <c r="A7"/>
  <c r="I6"/>
  <c r="E6"/>
  <c r="A6"/>
  <c r="I5"/>
  <c r="E5"/>
  <c r="A5"/>
  <c r="J4"/>
  <c r="I4"/>
  <c r="E4"/>
  <c r="A4"/>
  <c r="J3"/>
  <c r="I3"/>
  <c r="E3"/>
  <c r="A3"/>
  <c r="E2"/>
  <c r="A2"/>
  <c r="H32" l="1"/>
  <c r="I31"/>
  <c r="I2" i="24"/>
  <c r="G34" i="4"/>
  <c r="H4"/>
  <c r="H11"/>
  <c r="H15"/>
  <c r="H2"/>
  <c r="H6"/>
  <c r="H9"/>
  <c r="H13"/>
  <c r="H5"/>
  <c r="H8"/>
  <c r="H12"/>
  <c r="H3"/>
  <c r="H7"/>
  <c r="H10"/>
  <c r="H14"/>
  <c r="F2"/>
  <c r="F3"/>
  <c r="F4"/>
  <c r="F5"/>
  <c r="F6"/>
  <c r="F7"/>
  <c r="F8"/>
  <c r="F9"/>
  <c r="F10"/>
  <c r="F11"/>
  <c r="F12"/>
  <c r="F13"/>
  <c r="F14"/>
  <c r="F15"/>
  <c r="G2"/>
  <c r="G3"/>
  <c r="G5"/>
  <c r="G6"/>
  <c r="G7"/>
  <c r="G8"/>
  <c r="G9"/>
  <c r="G10"/>
  <c r="G11"/>
  <c r="G12"/>
  <c r="G13"/>
  <c r="G14"/>
  <c r="G15"/>
  <c r="G4"/>
  <c r="G36" l="1"/>
  <c r="H34"/>
  <c r="G35"/>
  <c r="F30" i="24"/>
  <c r="H30" s="1"/>
  <c r="E30"/>
  <c r="G30" s="1"/>
  <c r="G29"/>
  <c r="F29"/>
  <c r="H29" s="1"/>
  <c r="E29"/>
  <c r="G28"/>
  <c r="F28"/>
  <c r="I28" s="1"/>
  <c r="E28"/>
  <c r="H28" s="1"/>
  <c r="G27"/>
  <c r="F27"/>
  <c r="I27" s="1"/>
  <c r="E27"/>
  <c r="H27" s="1"/>
  <c r="G26"/>
  <c r="F26"/>
  <c r="I26" s="1"/>
  <c r="E26"/>
  <c r="H26" s="1"/>
  <c r="G25"/>
  <c r="F25"/>
  <c r="I25" s="1"/>
  <c r="E25"/>
  <c r="H25" s="1"/>
  <c r="G24"/>
  <c r="F24"/>
  <c r="I24" s="1"/>
  <c r="E24"/>
  <c r="H24" s="1"/>
  <c r="G23"/>
  <c r="F23"/>
  <c r="I23" s="1"/>
  <c r="E23"/>
  <c r="H23" s="1"/>
  <c r="F22"/>
  <c r="H22" s="1"/>
  <c r="E22"/>
  <c r="G22" s="1"/>
  <c r="I22" s="1"/>
  <c r="F21"/>
  <c r="H21" s="1"/>
  <c r="E21"/>
  <c r="G21" s="1"/>
  <c r="I21" s="1"/>
  <c r="F20"/>
  <c r="H20" s="1"/>
  <c r="E20"/>
  <c r="G20" s="1"/>
  <c r="I20" s="1"/>
  <c r="F19"/>
  <c r="H19" s="1"/>
  <c r="E19"/>
  <c r="G19" s="1"/>
  <c r="F18"/>
  <c r="H18" s="1"/>
  <c r="E18"/>
  <c r="G18" s="1"/>
  <c r="F17"/>
  <c r="H17" s="1"/>
  <c r="E17"/>
  <c r="G17" s="1"/>
  <c r="F16"/>
  <c r="H16" s="1"/>
  <c r="E16"/>
  <c r="G16" s="1"/>
  <c r="F15"/>
  <c r="H15" s="1"/>
  <c r="E15"/>
  <c r="G15" s="1"/>
  <c r="F14"/>
  <c r="H14" s="1"/>
  <c r="E14"/>
  <c r="G14" s="1"/>
  <c r="F13"/>
  <c r="H13" s="1"/>
  <c r="E13"/>
  <c r="G13" s="1"/>
  <c r="F12"/>
  <c r="H12" s="1"/>
  <c r="E12"/>
  <c r="G12" s="1"/>
  <c r="N11"/>
  <c r="F11"/>
  <c r="H11" s="1"/>
  <c r="E11"/>
  <c r="G11" s="1"/>
  <c r="N10"/>
  <c r="F10"/>
  <c r="H10" s="1"/>
  <c r="E10"/>
  <c r="G10" s="1"/>
  <c r="N9"/>
  <c r="F9"/>
  <c r="H9" s="1"/>
  <c r="E9"/>
  <c r="G9" s="1"/>
  <c r="F8"/>
  <c r="H8" s="1"/>
  <c r="E8"/>
  <c r="G8" s="1"/>
  <c r="N15"/>
  <c r="N19" s="1"/>
  <c r="F7"/>
  <c r="H7" s="1"/>
  <c r="E7"/>
  <c r="G7" s="1"/>
  <c r="F6"/>
  <c r="H6" s="1"/>
  <c r="E6"/>
  <c r="G6" s="1"/>
  <c r="F5"/>
  <c r="H5" s="1"/>
  <c r="E5"/>
  <c r="G5" s="1"/>
  <c r="F4"/>
  <c r="H4" s="1"/>
  <c r="E4"/>
  <c r="G4" s="1"/>
  <c r="W3"/>
  <c r="V3"/>
  <c r="F3"/>
  <c r="H3" s="1"/>
  <c r="E3"/>
  <c r="G3" s="1"/>
  <c r="I29" l="1"/>
  <c r="I30"/>
  <c r="I19"/>
  <c r="I10"/>
  <c r="I17"/>
  <c r="I12"/>
  <c r="I13"/>
  <c r="I15"/>
  <c r="I5"/>
  <c r="I4"/>
  <c r="J2"/>
  <c r="I9"/>
  <c r="I3"/>
  <c r="I14"/>
  <c r="I6"/>
  <c r="I7"/>
  <c r="I8"/>
  <c r="I16"/>
  <c r="I11"/>
  <c r="I18"/>
  <c r="J3" l="1"/>
  <c r="J4" s="1"/>
  <c r="J5" s="1"/>
  <c r="J6" s="1"/>
  <c r="J7" s="1"/>
  <c r="J8" s="1"/>
  <c r="J9" s="1"/>
  <c r="J10" s="1"/>
  <c r="J11" s="1"/>
  <c r="J12" s="1"/>
  <c r="J13" s="1"/>
  <c r="J14" s="1"/>
  <c r="J15" s="1"/>
  <c r="J16" s="1"/>
  <c r="J17" s="1"/>
  <c r="J18" s="1"/>
  <c r="J19" s="1"/>
  <c r="J20" s="1"/>
  <c r="J21" s="1"/>
  <c r="J22" s="1"/>
  <c r="J23" s="1"/>
  <c r="J24" s="1"/>
  <c r="J25" s="1"/>
  <c r="J26" s="1"/>
  <c r="J27" s="1"/>
  <c r="J28" s="1"/>
  <c r="J29" s="1"/>
  <c r="J30" s="1"/>
  <c r="C84" i="23" l="1"/>
  <c r="C23"/>
  <c r="C6"/>
  <c r="C14"/>
  <c r="C10" l="1"/>
  <c r="C11" s="1"/>
  <c r="C12" s="1"/>
  <c r="C13" s="1"/>
  <c r="C16" s="1"/>
  <c r="C19" s="1"/>
  <c r="C25" l="1"/>
  <c r="C20"/>
  <c r="C21"/>
  <c r="J19" i="4" l="1"/>
  <c r="I19"/>
  <c r="E19"/>
  <c r="A19"/>
  <c r="P18"/>
  <c r="Q18" s="1"/>
  <c r="J18"/>
  <c r="I18"/>
  <c r="E18"/>
  <c r="A18"/>
  <c r="P17"/>
  <c r="Q17" s="1"/>
  <c r="J17"/>
  <c r="I17"/>
  <c r="E17"/>
  <c r="A17"/>
  <c r="P16"/>
  <c r="Q16" s="1"/>
  <c r="J16"/>
  <c r="I16"/>
  <c r="E16"/>
  <c r="A16"/>
  <c r="B16" l="1"/>
  <c r="B18"/>
  <c r="B17"/>
  <c r="B19"/>
  <c r="C19" l="1"/>
  <c r="G19" s="1"/>
  <c r="F19"/>
  <c r="C18"/>
  <c r="G18" s="1"/>
  <c r="F18"/>
  <c r="C17"/>
  <c r="G17" s="1"/>
  <c r="F17"/>
  <c r="C16"/>
  <c r="G16" s="1"/>
  <c r="F16"/>
  <c r="D19"/>
  <c r="H19" s="1"/>
  <c r="D18"/>
  <c r="H18" s="1"/>
  <c r="D16"/>
  <c r="H16" s="1"/>
  <c r="D17" l="1"/>
  <c r="H17" s="1"/>
</calcChain>
</file>

<file path=xl/sharedStrings.xml><?xml version="1.0" encoding="utf-8"?>
<sst xmlns="http://schemas.openxmlformats.org/spreadsheetml/2006/main" count="130" uniqueCount="99">
  <si>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</si>
  <si>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</si>
  <si>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</si>
  <si>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</si>
  <si>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</si>
  <si>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</si>
  <si>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</si>
  <si>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</si>
  <si>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</si>
  <si>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</si>
  <si>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</si>
  <si>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</si>
  <si>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</si>
  <si>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</si>
  <si>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</si>
  <si>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</si>
  <si>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</si>
  <si>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</si>
  <si>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</si>
  <si>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</si>
  <si>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</si>
  <si>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</si>
  <si>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</si>
  <si>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</si>
  <si>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</si>
  <si>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</si>
  <si>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</si>
  <si>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</si>
  <si>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</si>
  <si>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</si>
  <si>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</si>
  <si>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</si>
  <si>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</si>
  <si>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</si>
  <si>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</si>
  <si>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</si>
  <si>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</si>
  <si>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</si>
  <si>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</si>
  <si>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</si>
  <si>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</si>
  <si>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</si>
  <si>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</si>
  <si>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</si>
  <si>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</si>
  <si>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</si>
  <si>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</si>
  <si>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</si>
  <si>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</si>
  <si>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</si>
  <si>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</si>
  <si>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</si>
  <si>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</si>
  <si>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</si>
  <si>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</si>
  <si>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</si>
  <si>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</si>
  <si>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</si>
  <si>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</si>
  <si>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</si>
  <si>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</si>
  <si>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</si>
  <si>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</si>
  <si>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</si>
  <si>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</si>
  <si>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</si>
  <si>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</si>
  <si>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</si>
  <si>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</si>
  <si>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</si>
  <si>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</si>
  <si>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</si>
  <si>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</si>
  <si>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</si>
  <si>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</si>
  <si>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</si>
  <si>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</si>
  <si>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</si>
  <si>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</si>
  <si>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</si>
  <si>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</si>
  <si>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</si>
  <si>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</si>
  <si>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</si>
  <si>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</si>
  <si>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</si>
  <si>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</si>
  <si>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</si>
  <si>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</si>
  <si>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</si>
  <si>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</si>
  <si>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</si>
  <si>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</si>
  <si>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</si>
  <si>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</si>
  <si>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</si>
  <si>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</si>
  <si>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rate on CA</t>
  </si>
  <si>
    <t xml:space="preserve">1st Floor </t>
  </si>
</sst>
</file>

<file path=xl/styles.xml><?xml version="1.0" encoding="utf-8"?>
<styleSheet xmlns="http://schemas.openxmlformats.org/spreadsheetml/2006/main">
  <numFmts count="4">
    <numFmt numFmtId="43" formatCode="_(* #,##0.00_);_(* \(#,##0.00\);_(* &quot;-&quot;??_);_(@_)"/>
    <numFmt numFmtId="164" formatCode="_-* #,##0.00_-;\-* #,##0.00_-;_-* &quot;-&quot;??_-;_-@_-"/>
    <numFmt numFmtId="165" formatCode="_ * #,##0.00_ ;_ * \-#,##0.00_ ;_ * &quot;-&quot;??_ ;_ @_ "/>
    <numFmt numFmtId="166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</cellStyleXfs>
  <cellXfs count="121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5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165" fontId="6" fillId="0" borderId="0" xfId="1" applyFont="1" applyBorder="1"/>
    <xf numFmtId="165" fontId="7" fillId="0" borderId="0" xfId="1" applyFont="1" applyBorder="1"/>
    <xf numFmtId="165" fontId="7" fillId="2" borderId="0" xfId="1" applyFont="1" applyFill="1" applyBorder="1"/>
    <xf numFmtId="0" fontId="0" fillId="0" borderId="4" xfId="0" applyBorder="1" applyAlignment="1">
      <alignment wrapText="1"/>
    </xf>
    <xf numFmtId="165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165" fontId="6" fillId="2" borderId="0" xfId="1" applyFont="1" applyFill="1" applyBorder="1"/>
    <xf numFmtId="165" fontId="7" fillId="0" borderId="0" xfId="0" applyNumberFormat="1" applyFont="1"/>
    <xf numFmtId="165" fontId="5" fillId="0" borderId="0" xfId="0" applyNumberFormat="1" applyFont="1"/>
    <xf numFmtId="0" fontId="0" fillId="0" borderId="6" xfId="0" applyBorder="1"/>
    <xf numFmtId="0" fontId="0" fillId="0" borderId="7" xfId="0" applyBorder="1"/>
    <xf numFmtId="165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5" fontId="0" fillId="0" borderId="8" xfId="1" applyFont="1" applyBorder="1"/>
    <xf numFmtId="43" fontId="0" fillId="0" borderId="8" xfId="0" applyNumberFormat="1" applyBorder="1"/>
    <xf numFmtId="43" fontId="0" fillId="0" borderId="0" xfId="0" applyNumberFormat="1"/>
    <xf numFmtId="9" fontId="0" fillId="0" borderId="8" xfId="0" applyNumberFormat="1" applyBorder="1"/>
    <xf numFmtId="165" fontId="0" fillId="2" borderId="8" xfId="1" applyFont="1" applyFill="1" applyBorder="1"/>
    <xf numFmtId="0" fontId="0" fillId="2" borderId="8" xfId="0" applyFill="1" applyBorder="1"/>
    <xf numFmtId="165" fontId="0" fillId="2" borderId="8" xfId="0" applyNumberFormat="1" applyFill="1" applyBorder="1"/>
    <xf numFmtId="0" fontId="0" fillId="0" borderId="8" xfId="0" applyBorder="1" applyAlignment="1">
      <alignment wrapText="1"/>
    </xf>
    <xf numFmtId="165" fontId="0" fillId="0" borderId="0" xfId="1" applyFont="1" applyBorder="1"/>
    <xf numFmtId="165" fontId="0" fillId="0" borderId="0" xfId="0" applyNumberFormat="1"/>
    <xf numFmtId="0" fontId="2" fillId="0" borderId="8" xfId="1" applyNumberFormat="1" applyFont="1" applyBorder="1"/>
    <xf numFmtId="165" fontId="2" fillId="0" borderId="0" xfId="1" applyFont="1" applyAlignment="1"/>
    <xf numFmtId="165" fontId="2" fillId="0" borderId="8" xfId="1" applyFont="1" applyBorder="1"/>
    <xf numFmtId="165" fontId="4" fillId="0" borderId="8" xfId="1" applyFont="1" applyBorder="1"/>
    <xf numFmtId="14" fontId="0" fillId="0" borderId="0" xfId="0" applyNumberFormat="1"/>
    <xf numFmtId="0" fontId="12" fillId="0" borderId="0" xfId="0" applyFont="1"/>
    <xf numFmtId="166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165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6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0" fontId="9" fillId="0" borderId="0" xfId="0" applyFont="1" applyBorder="1"/>
    <xf numFmtId="0" fontId="1" fillId="0" borderId="0" xfId="0" applyFont="1" applyFill="1"/>
    <xf numFmtId="0" fontId="0" fillId="0" borderId="0" xfId="0" applyFill="1"/>
    <xf numFmtId="164" fontId="0" fillId="0" borderId="0" xfId="0" applyNumberFormat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85725</xdr:colOff>
      <xdr:row>21</xdr:row>
      <xdr:rowOff>113792</xdr:rowOff>
    </xdr:to>
    <xdr:pic>
      <xdr:nvPicPr>
        <xdr:cNvPr id="409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181725" cy="4114292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285750</xdr:colOff>
      <xdr:row>20</xdr:row>
      <xdr:rowOff>165343</xdr:rowOff>
    </xdr:to>
    <xdr:pic>
      <xdr:nvPicPr>
        <xdr:cNvPr id="5121" name="Picture 1" descr="WhatsApp Image 2023-03-09 at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381750" cy="3975343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257174</xdr:colOff>
      <xdr:row>21</xdr:row>
      <xdr:rowOff>137422</xdr:rowOff>
    </xdr:to>
    <xdr:pic>
      <xdr:nvPicPr>
        <xdr:cNvPr id="6145" name="Picture 1" descr="WhatsApp Image 2023-03-09 at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353174" cy="4137922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127747</xdr:colOff>
      <xdr:row>25</xdr:row>
      <xdr:rowOff>59459</xdr:rowOff>
    </xdr:to>
    <xdr:pic>
      <xdr:nvPicPr>
        <xdr:cNvPr id="717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7389159" cy="4821959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85"/>
  <sheetViews>
    <sheetView workbookViewId="0">
      <selection activeCell="C17" sqref="C17"/>
    </sheetView>
  </sheetViews>
  <sheetFormatPr defaultRowHeight="15"/>
  <cols>
    <col min="1" max="1" width="10.5703125" customWidth="1"/>
    <col min="2" max="2" width="42.42578125" bestFit="1" customWidth="1"/>
    <col min="3" max="3" width="15.7109375" customWidth="1"/>
    <col min="4" max="4" width="10.28515625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1"/>
      <c r="B1" s="71"/>
      <c r="C1" s="71"/>
      <c r="D1" s="71"/>
      <c r="E1" s="71"/>
      <c r="F1" s="71"/>
      <c r="G1" s="75"/>
      <c r="H1" s="76"/>
      <c r="I1" s="74"/>
      <c r="J1" s="71"/>
      <c r="K1" s="71"/>
      <c r="L1" s="71"/>
      <c r="M1" s="71"/>
      <c r="N1" s="71"/>
      <c r="O1" s="71"/>
      <c r="P1" s="71"/>
      <c r="Q1" s="71"/>
      <c r="R1" s="71"/>
      <c r="S1" s="71"/>
    </row>
    <row r="2" spans="1:19" ht="15.75" thickBot="1">
      <c r="A2" s="71"/>
      <c r="B2" s="71"/>
      <c r="C2" s="71"/>
      <c r="D2" s="71">
        <f>40700*0.05</f>
        <v>2035</v>
      </c>
      <c r="E2" s="60">
        <f>C3+D2</f>
        <v>33835</v>
      </c>
      <c r="F2" s="71"/>
      <c r="G2" s="118" t="s">
        <v>76</v>
      </c>
      <c r="H2" s="119"/>
      <c r="I2" s="74"/>
      <c r="J2" s="71"/>
      <c r="K2" s="71"/>
      <c r="L2" s="71"/>
      <c r="M2" s="71"/>
      <c r="N2" s="71"/>
      <c r="O2" s="71"/>
      <c r="P2" s="71"/>
      <c r="Q2" s="71"/>
      <c r="R2" s="71"/>
      <c r="S2" s="71"/>
    </row>
    <row r="3" spans="1:19" ht="15.75" thickBot="1">
      <c r="A3" s="71"/>
      <c r="B3" s="40" t="s">
        <v>59</v>
      </c>
      <c r="C3" s="51">
        <v>31800</v>
      </c>
      <c r="D3" s="40"/>
      <c r="E3" s="40"/>
      <c r="F3" s="40"/>
      <c r="G3" s="77" t="s">
        <v>77</v>
      </c>
      <c r="H3" s="78" t="s">
        <v>78</v>
      </c>
      <c r="I3" s="79"/>
      <c r="J3" s="71"/>
      <c r="K3" s="80" t="s">
        <v>79</v>
      </c>
      <c r="L3" s="81"/>
      <c r="M3" s="71"/>
      <c r="N3" s="82" t="s">
        <v>80</v>
      </c>
      <c r="O3" s="83"/>
      <c r="P3" s="83"/>
      <c r="Q3" s="84"/>
      <c r="R3" s="71"/>
      <c r="S3" s="71"/>
    </row>
    <row r="4" spans="1:19" ht="27" thickBot="1">
      <c r="A4" s="71"/>
      <c r="B4" s="40" t="s">
        <v>60</v>
      </c>
      <c r="C4" s="51">
        <v>0</v>
      </c>
      <c r="D4" s="40"/>
      <c r="E4" s="40"/>
      <c r="F4" s="40"/>
      <c r="G4" s="85">
        <v>1</v>
      </c>
      <c r="H4" s="86">
        <v>0</v>
      </c>
      <c r="I4" s="87">
        <v>100</v>
      </c>
      <c r="J4" s="71"/>
      <c r="K4" s="88" t="s">
        <v>39</v>
      </c>
      <c r="L4" s="89" t="s">
        <v>40</v>
      </c>
      <c r="M4" s="71"/>
      <c r="N4" s="77" t="s">
        <v>77</v>
      </c>
      <c r="O4" s="90" t="s">
        <v>78</v>
      </c>
      <c r="P4" s="91"/>
      <c r="Q4" s="71"/>
      <c r="R4" s="71"/>
      <c r="S4" s="71"/>
    </row>
    <row r="5" spans="1:19" ht="15.75" thickBot="1">
      <c r="A5" s="71"/>
      <c r="B5" s="40" t="s">
        <v>81</v>
      </c>
      <c r="C5" s="55">
        <f>C3+C4</f>
        <v>31800</v>
      </c>
      <c r="D5" s="56" t="s">
        <v>61</v>
      </c>
      <c r="E5" s="57">
        <f>ROUND(C5/10.764,0)</f>
        <v>2954</v>
      </c>
      <c r="F5" s="56" t="s">
        <v>62</v>
      </c>
      <c r="G5" s="85">
        <v>2</v>
      </c>
      <c r="H5" s="86">
        <v>0</v>
      </c>
      <c r="I5" s="87">
        <v>100</v>
      </c>
      <c r="J5" s="71"/>
      <c r="K5" s="87">
        <v>2554.8123374210331</v>
      </c>
      <c r="L5" s="92">
        <v>2248.2348569305091</v>
      </c>
      <c r="M5" s="71"/>
      <c r="N5" s="85">
        <v>1</v>
      </c>
      <c r="O5" s="93">
        <v>0</v>
      </c>
      <c r="P5" s="87">
        <v>100</v>
      </c>
      <c r="Q5" s="71"/>
      <c r="R5" s="71"/>
      <c r="S5" s="71"/>
    </row>
    <row r="6" spans="1:19" ht="15.75" thickBot="1">
      <c r="A6" s="71"/>
      <c r="B6" s="40" t="s">
        <v>82</v>
      </c>
      <c r="C6" s="51">
        <v>8700</v>
      </c>
      <c r="D6" s="40"/>
      <c r="E6" s="40"/>
      <c r="F6" s="40"/>
      <c r="G6" s="85">
        <v>3</v>
      </c>
      <c r="H6" s="86">
        <v>5</v>
      </c>
      <c r="I6" s="87">
        <v>95</v>
      </c>
      <c r="J6" s="71"/>
      <c r="K6" s="94" t="s">
        <v>2</v>
      </c>
      <c r="L6" s="95" t="s">
        <v>42</v>
      </c>
      <c r="M6" s="71"/>
      <c r="N6" s="85">
        <v>2</v>
      </c>
      <c r="O6" s="93">
        <v>0</v>
      </c>
      <c r="P6" s="87">
        <v>100</v>
      </c>
      <c r="Q6" s="71"/>
      <c r="R6" s="71"/>
      <c r="S6" s="71"/>
    </row>
    <row r="7" spans="1:19" ht="15.75" thickBot="1">
      <c r="A7" s="71"/>
      <c r="B7" s="40" t="s">
        <v>83</v>
      </c>
      <c r="C7" s="55">
        <f>C5-C6</f>
        <v>23100</v>
      </c>
      <c r="D7" s="40"/>
      <c r="E7" s="40"/>
      <c r="F7" s="40"/>
      <c r="G7" s="85">
        <v>4</v>
      </c>
      <c r="H7" s="86">
        <v>5</v>
      </c>
      <c r="I7" s="96">
        <v>95</v>
      </c>
      <c r="J7" s="71"/>
      <c r="K7" s="87" t="s">
        <v>48</v>
      </c>
      <c r="L7" s="92" t="s">
        <v>49</v>
      </c>
      <c r="M7" s="71"/>
      <c r="N7" s="85">
        <v>3</v>
      </c>
      <c r="O7" s="93">
        <v>5</v>
      </c>
      <c r="P7" s="87">
        <v>95</v>
      </c>
      <c r="Q7" s="71"/>
      <c r="R7" s="71"/>
      <c r="S7" s="71"/>
    </row>
    <row r="8" spans="1:19" ht="15.75" thickBot="1">
      <c r="A8" s="71"/>
      <c r="B8" s="40" t="s">
        <v>84</v>
      </c>
      <c r="C8" s="97">
        <v>0.1</v>
      </c>
      <c r="D8" s="98">
        <f>1-C8</f>
        <v>0.9</v>
      </c>
      <c r="E8" s="40"/>
      <c r="F8" s="40"/>
      <c r="G8" s="85">
        <v>5</v>
      </c>
      <c r="H8" s="86">
        <v>5</v>
      </c>
      <c r="I8" s="96">
        <v>95</v>
      </c>
      <c r="J8" s="71"/>
      <c r="K8" s="87"/>
      <c r="L8" s="92"/>
      <c r="M8" s="71"/>
      <c r="N8" s="85">
        <v>4</v>
      </c>
      <c r="O8" s="93">
        <v>5</v>
      </c>
      <c r="P8" s="87">
        <v>95</v>
      </c>
      <c r="Q8" s="71"/>
      <c r="R8" s="71"/>
      <c r="S8" s="71"/>
    </row>
    <row r="9" spans="1:19" ht="15.75" thickBot="1">
      <c r="A9" s="71"/>
      <c r="B9" s="58" t="s">
        <v>85</v>
      </c>
      <c r="C9" s="71"/>
      <c r="D9" s="55">
        <f>ROUND(C7*D8,0)</f>
        <v>20790</v>
      </c>
      <c r="E9" s="40"/>
      <c r="F9" s="40"/>
      <c r="G9" s="85">
        <v>6</v>
      </c>
      <c r="H9" s="86">
        <v>6</v>
      </c>
      <c r="I9" s="96">
        <v>94</v>
      </c>
      <c r="J9" s="71"/>
      <c r="K9" s="99" t="s">
        <v>46</v>
      </c>
      <c r="L9" s="100">
        <v>0.05</v>
      </c>
      <c r="M9" s="71"/>
      <c r="N9" s="85">
        <v>5</v>
      </c>
      <c r="O9" s="93">
        <v>5</v>
      </c>
      <c r="P9" s="87">
        <v>95</v>
      </c>
      <c r="Q9" s="71"/>
      <c r="R9" s="71"/>
      <c r="S9" s="71"/>
    </row>
    <row r="10" spans="1:19" ht="15.75" thickBot="1">
      <c r="A10" s="71"/>
      <c r="B10" s="40" t="s">
        <v>86</v>
      </c>
      <c r="C10" s="55">
        <f>C6+D9</f>
        <v>29490</v>
      </c>
      <c r="D10" s="56" t="s">
        <v>61</v>
      </c>
      <c r="E10" s="57">
        <f>ROUND(C10/10.764,0)</f>
        <v>2740</v>
      </c>
      <c r="F10" s="56" t="s">
        <v>62</v>
      </c>
      <c r="G10" s="85">
        <v>7</v>
      </c>
      <c r="H10" s="86">
        <v>7</v>
      </c>
      <c r="I10" s="96">
        <v>93</v>
      </c>
      <c r="J10" s="71"/>
      <c r="K10" s="101" t="s">
        <v>52</v>
      </c>
      <c r="L10" s="100">
        <v>0.1</v>
      </c>
      <c r="M10" s="71"/>
      <c r="N10" s="85">
        <v>6</v>
      </c>
      <c r="O10" s="93">
        <v>6.5</v>
      </c>
      <c r="P10" s="87">
        <f t="shared" ref="P10:P63" si="0">P9-1.5</f>
        <v>93.5</v>
      </c>
      <c r="Q10" s="71"/>
      <c r="R10" s="71"/>
      <c r="S10" s="71"/>
    </row>
    <row r="11" spans="1:19" ht="15.75" thickBot="1">
      <c r="A11" s="71"/>
      <c r="B11" s="71"/>
      <c r="C11" s="59"/>
      <c r="D11" s="71"/>
      <c r="E11" s="71"/>
      <c r="F11" s="71"/>
      <c r="G11" s="85">
        <v>8</v>
      </c>
      <c r="H11" s="86">
        <v>8</v>
      </c>
      <c r="I11" s="96">
        <v>92</v>
      </c>
      <c r="J11" s="71"/>
      <c r="K11" s="87" t="s">
        <v>54</v>
      </c>
      <c r="L11" s="100">
        <v>0.15</v>
      </c>
      <c r="M11" s="71"/>
      <c r="N11" s="85">
        <v>7</v>
      </c>
      <c r="O11" s="93">
        <v>8</v>
      </c>
      <c r="P11" s="87">
        <f t="shared" si="0"/>
        <v>92</v>
      </c>
      <c r="Q11" s="71"/>
      <c r="R11" s="71"/>
      <c r="S11" s="71"/>
    </row>
    <row r="12" spans="1:19" ht="15.75" thickBot="1">
      <c r="A12" s="71"/>
      <c r="B12" s="46" t="s">
        <v>63</v>
      </c>
      <c r="C12" s="61">
        <v>2024</v>
      </c>
      <c r="D12" s="71"/>
      <c r="E12" s="60"/>
      <c r="F12" s="71"/>
      <c r="G12" s="85">
        <v>9</v>
      </c>
      <c r="H12" s="86">
        <v>9</v>
      </c>
      <c r="I12" s="96">
        <v>91</v>
      </c>
      <c r="J12" s="71"/>
      <c r="K12" s="102" t="s">
        <v>56</v>
      </c>
      <c r="L12" s="103">
        <v>0.2</v>
      </c>
      <c r="M12" s="71"/>
      <c r="N12" s="85">
        <v>8</v>
      </c>
      <c r="O12" s="93">
        <v>9.5</v>
      </c>
      <c r="P12" s="87">
        <f t="shared" si="0"/>
        <v>90.5</v>
      </c>
      <c r="Q12" s="71"/>
      <c r="R12" s="71"/>
      <c r="S12" s="71"/>
    </row>
    <row r="13" spans="1:19" ht="15.75" thickBot="1">
      <c r="A13" s="71"/>
      <c r="B13" s="46" t="s">
        <v>64</v>
      </c>
      <c r="C13" s="61">
        <v>2014</v>
      </c>
      <c r="D13" s="60"/>
      <c r="E13" s="71"/>
      <c r="F13" s="71"/>
      <c r="G13" s="85">
        <v>10</v>
      </c>
      <c r="H13" s="86">
        <v>10</v>
      </c>
      <c r="I13" s="96">
        <v>90</v>
      </c>
      <c r="J13" s="71"/>
      <c r="K13" s="104"/>
      <c r="L13" s="105"/>
      <c r="M13" s="71"/>
      <c r="N13" s="85">
        <v>9</v>
      </c>
      <c r="O13" s="93">
        <v>11</v>
      </c>
      <c r="P13" s="87">
        <f t="shared" si="0"/>
        <v>89</v>
      </c>
      <c r="Q13" s="71"/>
      <c r="R13" s="71"/>
      <c r="S13" s="71"/>
    </row>
    <row r="14" spans="1:19" ht="15.75" thickBot="1">
      <c r="A14" s="71"/>
      <c r="B14" s="46" t="s">
        <v>65</v>
      </c>
      <c r="C14" s="61">
        <f>C12-C13</f>
        <v>10</v>
      </c>
      <c r="D14" s="71"/>
      <c r="E14" s="71"/>
      <c r="F14" s="71"/>
      <c r="G14" s="85">
        <v>11</v>
      </c>
      <c r="H14" s="86">
        <v>11</v>
      </c>
      <c r="I14" s="96">
        <v>89</v>
      </c>
      <c r="J14" s="71"/>
      <c r="K14" s="106"/>
      <c r="L14" s="107"/>
      <c r="M14" s="71"/>
      <c r="N14" s="85">
        <v>10</v>
      </c>
      <c r="O14" s="93">
        <v>12.5</v>
      </c>
      <c r="P14" s="87">
        <f t="shared" si="0"/>
        <v>87.5</v>
      </c>
      <c r="Q14" s="71"/>
      <c r="R14" s="71"/>
      <c r="S14" s="71"/>
    </row>
    <row r="15" spans="1:19" ht="17.25" thickBot="1">
      <c r="A15" s="71"/>
      <c r="B15" s="108" t="s">
        <v>87</v>
      </c>
      <c r="C15" s="46">
        <f>60-C14</f>
        <v>50</v>
      </c>
      <c r="D15" s="71"/>
      <c r="E15" s="71"/>
      <c r="F15" s="71"/>
      <c r="G15" s="85">
        <v>12</v>
      </c>
      <c r="H15" s="86">
        <v>12</v>
      </c>
      <c r="I15" s="96">
        <v>88</v>
      </c>
      <c r="J15" s="71"/>
      <c r="K15" s="71"/>
      <c r="L15" s="71"/>
      <c r="M15" s="71"/>
      <c r="N15" s="85">
        <v>11</v>
      </c>
      <c r="O15" s="93">
        <v>14</v>
      </c>
      <c r="P15" s="87">
        <f t="shared" si="0"/>
        <v>86</v>
      </c>
      <c r="Q15" s="71"/>
      <c r="R15" s="71"/>
      <c r="S15" s="71"/>
    </row>
    <row r="16" spans="1:19" ht="15.75" thickBot="1">
      <c r="A16" s="71"/>
      <c r="B16" s="71"/>
      <c r="C16" s="71">
        <v>585</v>
      </c>
      <c r="D16" s="71"/>
      <c r="E16" s="60"/>
      <c r="F16" s="71"/>
      <c r="G16" s="85">
        <v>13</v>
      </c>
      <c r="H16" s="86">
        <v>13</v>
      </c>
      <c r="I16" s="96">
        <v>87</v>
      </c>
      <c r="J16" s="60"/>
      <c r="K16" s="71"/>
      <c r="L16" s="71"/>
      <c r="M16" s="71"/>
      <c r="N16" s="85">
        <v>12</v>
      </c>
      <c r="O16" s="93">
        <v>15.5</v>
      </c>
      <c r="P16" s="87">
        <f t="shared" si="0"/>
        <v>84.5</v>
      </c>
      <c r="Q16" s="71"/>
      <c r="R16" s="71"/>
      <c r="S16" s="71"/>
    </row>
    <row r="17" spans="1:19" ht="15.75" thickBot="1">
      <c r="A17" s="71"/>
      <c r="B17" s="71"/>
      <c r="C17" s="117">
        <f>C16*E10</f>
        <v>1602900</v>
      </c>
      <c r="D17" s="71"/>
      <c r="E17" s="71"/>
      <c r="F17" s="71"/>
      <c r="G17" s="85">
        <v>14</v>
      </c>
      <c r="H17" s="86">
        <v>14</v>
      </c>
      <c r="I17" s="96">
        <v>86</v>
      </c>
      <c r="J17" s="71"/>
      <c r="K17" s="60"/>
      <c r="L17" s="60"/>
      <c r="M17" s="71"/>
      <c r="N17" s="85">
        <v>13</v>
      </c>
      <c r="O17" s="93">
        <v>17</v>
      </c>
      <c r="P17" s="87">
        <f t="shared" si="0"/>
        <v>83</v>
      </c>
      <c r="Q17" s="71"/>
      <c r="R17" s="71"/>
      <c r="S17" s="71"/>
    </row>
    <row r="18" spans="1:19" ht="15.75" thickBot="1">
      <c r="A18" s="71"/>
      <c r="B18" s="71"/>
      <c r="C18" s="71">
        <f>C16*2000</f>
        <v>1170000</v>
      </c>
      <c r="D18" s="71"/>
      <c r="E18" s="71"/>
      <c r="F18" s="71"/>
      <c r="G18" s="85">
        <v>15</v>
      </c>
      <c r="H18" s="86">
        <v>15</v>
      </c>
      <c r="I18" s="96">
        <v>85</v>
      </c>
      <c r="J18" s="60"/>
      <c r="K18" s="71"/>
      <c r="L18" s="60"/>
      <c r="M18" s="71"/>
      <c r="N18" s="85">
        <v>14</v>
      </c>
      <c r="O18" s="93">
        <v>18.5</v>
      </c>
      <c r="P18" s="87">
        <f t="shared" si="0"/>
        <v>81.5</v>
      </c>
      <c r="Q18" s="71"/>
      <c r="R18" s="71"/>
      <c r="S18" s="71"/>
    </row>
    <row r="19" spans="1:19" ht="15.75" thickBot="1">
      <c r="A19" s="71"/>
      <c r="B19" s="40"/>
      <c r="C19" s="51"/>
      <c r="D19" s="40"/>
      <c r="E19" s="40"/>
      <c r="F19" s="40"/>
      <c r="G19" s="85">
        <v>16</v>
      </c>
      <c r="H19" s="86">
        <v>16</v>
      </c>
      <c r="I19" s="96">
        <v>84</v>
      </c>
      <c r="J19" s="71"/>
      <c r="K19" s="71"/>
      <c r="L19" s="71"/>
      <c r="M19" s="71"/>
      <c r="N19" s="85">
        <v>15</v>
      </c>
      <c r="O19" s="93">
        <v>20</v>
      </c>
      <c r="P19" s="87">
        <f t="shared" si="0"/>
        <v>80</v>
      </c>
      <c r="Q19" s="71"/>
      <c r="R19" s="71"/>
      <c r="S19" s="71"/>
    </row>
    <row r="20" spans="1:19" ht="15.75" thickBot="1">
      <c r="A20" s="71"/>
      <c r="B20" s="40"/>
      <c r="C20" s="51"/>
      <c r="D20" s="40"/>
      <c r="E20" s="40"/>
      <c r="F20" s="40"/>
      <c r="G20" s="85">
        <v>17</v>
      </c>
      <c r="H20" s="86">
        <v>17</v>
      </c>
      <c r="I20" s="96">
        <v>83</v>
      </c>
      <c r="J20" s="71"/>
      <c r="K20" s="71"/>
      <c r="L20" s="71"/>
      <c r="M20" s="71"/>
      <c r="N20" s="85">
        <v>16</v>
      </c>
      <c r="O20" s="93">
        <v>21.5</v>
      </c>
      <c r="P20" s="87">
        <f t="shared" si="0"/>
        <v>78.5</v>
      </c>
      <c r="Q20" s="71"/>
      <c r="R20" s="71"/>
      <c r="S20" s="71"/>
    </row>
    <row r="21" spans="1:19" ht="15.75" thickBot="1">
      <c r="A21" s="71"/>
      <c r="B21" s="40"/>
      <c r="C21" s="55"/>
      <c r="D21" s="56"/>
      <c r="E21" s="57"/>
      <c r="F21" s="56"/>
      <c r="G21" s="85">
        <v>18</v>
      </c>
      <c r="H21" s="86">
        <v>18</v>
      </c>
      <c r="I21" s="96">
        <v>82</v>
      </c>
      <c r="J21" s="71"/>
      <c r="K21" s="71"/>
      <c r="L21" s="71"/>
      <c r="M21" s="71"/>
      <c r="N21" s="85">
        <v>17</v>
      </c>
      <c r="O21" s="93">
        <v>23</v>
      </c>
      <c r="P21" s="87">
        <f t="shared" si="0"/>
        <v>77</v>
      </c>
      <c r="Q21" s="71"/>
      <c r="R21" s="71"/>
      <c r="S21" s="71"/>
    </row>
    <row r="22" spans="1:19" ht="15.75" thickBot="1">
      <c r="A22" s="71"/>
      <c r="B22" s="40"/>
      <c r="C22" s="51"/>
      <c r="D22" s="40"/>
      <c r="E22" s="40"/>
      <c r="F22" s="40"/>
      <c r="G22" s="85">
        <v>19</v>
      </c>
      <c r="H22" s="86">
        <v>19</v>
      </c>
      <c r="I22" s="96">
        <v>81</v>
      </c>
      <c r="J22" s="71"/>
      <c r="K22" s="71"/>
      <c r="L22" s="71"/>
      <c r="M22" s="71"/>
      <c r="N22" s="85">
        <v>18</v>
      </c>
      <c r="O22" s="93">
        <v>24.5</v>
      </c>
      <c r="P22" s="87">
        <f t="shared" si="0"/>
        <v>75.5</v>
      </c>
      <c r="Q22" s="71"/>
      <c r="R22" s="71"/>
      <c r="S22" s="71"/>
    </row>
    <row r="23" spans="1:19" ht="15.75" thickBot="1">
      <c r="A23" s="71"/>
      <c r="B23" s="40"/>
      <c r="C23" s="51"/>
      <c r="D23" s="40"/>
      <c r="E23" s="40"/>
      <c r="F23" s="40"/>
      <c r="G23" s="85">
        <v>20</v>
      </c>
      <c r="H23" s="86">
        <v>20</v>
      </c>
      <c r="I23" s="96">
        <v>80</v>
      </c>
      <c r="J23" s="71"/>
      <c r="K23" s="71"/>
      <c r="L23" s="71"/>
      <c r="M23" s="71"/>
      <c r="N23" s="85">
        <v>19</v>
      </c>
      <c r="O23" s="93">
        <v>26</v>
      </c>
      <c r="P23" s="87">
        <f t="shared" si="0"/>
        <v>74</v>
      </c>
      <c r="Q23" s="71"/>
      <c r="R23" s="71"/>
      <c r="S23" s="71"/>
    </row>
    <row r="24" spans="1:19" ht="15.75" thickBot="1">
      <c r="A24" s="71"/>
      <c r="B24" s="58"/>
      <c r="C24" s="51"/>
      <c r="D24" s="40"/>
      <c r="E24" s="40"/>
      <c r="F24" s="40"/>
      <c r="G24" s="85">
        <v>21</v>
      </c>
      <c r="H24" s="86">
        <v>21</v>
      </c>
      <c r="I24" s="96">
        <v>79</v>
      </c>
      <c r="J24" s="71"/>
      <c r="K24" s="71"/>
      <c r="L24" s="71"/>
      <c r="M24" s="71"/>
      <c r="N24" s="85">
        <v>20</v>
      </c>
      <c r="O24" s="93">
        <v>27.5</v>
      </c>
      <c r="P24" s="87">
        <f t="shared" si="0"/>
        <v>72.5</v>
      </c>
      <c r="Q24" s="71"/>
      <c r="R24" s="71"/>
      <c r="S24" s="71"/>
    </row>
    <row r="25" spans="1:19" ht="15.75" thickBot="1">
      <c r="A25" s="71"/>
      <c r="B25" s="40"/>
      <c r="C25" s="55"/>
      <c r="D25" s="56"/>
      <c r="E25" s="57"/>
      <c r="F25" s="56"/>
      <c r="G25" s="85">
        <v>22</v>
      </c>
      <c r="H25" s="86">
        <v>22</v>
      </c>
      <c r="I25" s="96">
        <v>78</v>
      </c>
      <c r="J25" s="71"/>
      <c r="K25" s="71"/>
      <c r="L25" s="71"/>
      <c r="M25" s="71"/>
      <c r="N25" s="85">
        <v>21</v>
      </c>
      <c r="O25" s="93">
        <v>29</v>
      </c>
      <c r="P25" s="87">
        <f t="shared" si="0"/>
        <v>71</v>
      </c>
      <c r="Q25" s="71"/>
      <c r="R25" s="71"/>
      <c r="S25" s="71"/>
    </row>
    <row r="26" spans="1:19" ht="15.75" thickBot="1">
      <c r="A26" s="71"/>
      <c r="B26" s="71"/>
      <c r="C26" s="71"/>
      <c r="D26" s="71"/>
      <c r="E26" s="71"/>
      <c r="F26" s="71"/>
      <c r="G26" s="85">
        <v>23</v>
      </c>
      <c r="H26" s="86">
        <v>23</v>
      </c>
      <c r="I26" s="96">
        <v>77</v>
      </c>
      <c r="J26" s="71"/>
      <c r="K26" s="71"/>
      <c r="L26" s="71"/>
      <c r="M26" s="71"/>
      <c r="N26" s="85">
        <v>22</v>
      </c>
      <c r="O26" s="93">
        <v>30.5</v>
      </c>
      <c r="P26" s="87">
        <f t="shared" si="0"/>
        <v>69.5</v>
      </c>
      <c r="Q26" s="71"/>
      <c r="R26" s="71"/>
      <c r="S26" s="71"/>
    </row>
    <row r="27" spans="1:19" ht="15.75" thickBot="1">
      <c r="A27" s="71"/>
      <c r="B27" s="71"/>
      <c r="C27" s="71"/>
      <c r="D27" s="71"/>
      <c r="E27" s="71"/>
      <c r="F27" s="71"/>
      <c r="G27" s="85">
        <v>24</v>
      </c>
      <c r="H27" s="86">
        <v>24</v>
      </c>
      <c r="I27" s="96">
        <v>76</v>
      </c>
      <c r="J27" s="71"/>
      <c r="K27" s="71"/>
      <c r="L27" s="71"/>
      <c r="M27" s="71"/>
      <c r="N27" s="85">
        <v>23</v>
      </c>
      <c r="O27" s="93">
        <v>32</v>
      </c>
      <c r="P27" s="87">
        <f t="shared" si="0"/>
        <v>68</v>
      </c>
      <c r="Q27" s="71"/>
      <c r="R27" s="71"/>
      <c r="S27" s="71"/>
    </row>
    <row r="28" spans="1:19" ht="15.75" thickBot="1">
      <c r="A28" s="71"/>
      <c r="B28" s="71"/>
      <c r="C28" s="71"/>
      <c r="D28" s="71"/>
      <c r="E28" s="71"/>
      <c r="F28" s="71"/>
      <c r="G28" s="85">
        <v>25</v>
      </c>
      <c r="H28" s="86">
        <v>25</v>
      </c>
      <c r="I28" s="96">
        <v>75</v>
      </c>
      <c r="J28" s="71"/>
      <c r="K28" s="71"/>
      <c r="L28" s="71"/>
      <c r="M28" s="71"/>
      <c r="N28" s="85">
        <v>24</v>
      </c>
      <c r="O28" s="93">
        <v>33.5</v>
      </c>
      <c r="P28" s="87">
        <f t="shared" si="0"/>
        <v>66.5</v>
      </c>
      <c r="Q28" s="71"/>
      <c r="R28" s="71"/>
      <c r="S28" s="71"/>
    </row>
    <row r="29" spans="1:19" ht="15.75" thickBot="1">
      <c r="A29" s="71"/>
      <c r="B29" s="71"/>
      <c r="C29" s="71"/>
      <c r="D29" s="71"/>
      <c r="E29" s="71"/>
      <c r="F29" s="71"/>
      <c r="G29" s="85">
        <v>26</v>
      </c>
      <c r="H29" s="86">
        <v>26</v>
      </c>
      <c r="I29" s="96">
        <v>74</v>
      </c>
      <c r="J29" s="71"/>
      <c r="K29" s="71"/>
      <c r="L29" s="71"/>
      <c r="M29" s="71"/>
      <c r="N29" s="85">
        <v>25</v>
      </c>
      <c r="O29" s="93">
        <v>35</v>
      </c>
      <c r="P29" s="87">
        <f t="shared" si="0"/>
        <v>65</v>
      </c>
      <c r="Q29" s="71"/>
      <c r="R29" s="71"/>
      <c r="S29" s="71"/>
    </row>
    <row r="30" spans="1:19" ht="15.75" thickBot="1">
      <c r="A30" s="71"/>
      <c r="B30" s="71"/>
      <c r="C30" s="71"/>
      <c r="D30" s="71"/>
      <c r="E30" s="71"/>
      <c r="F30" s="71"/>
      <c r="G30" s="85">
        <v>27</v>
      </c>
      <c r="H30" s="86">
        <v>27</v>
      </c>
      <c r="I30" s="96">
        <v>73</v>
      </c>
      <c r="J30" s="71"/>
      <c r="K30" s="71"/>
      <c r="L30" s="71"/>
      <c r="M30" s="71"/>
      <c r="N30" s="85">
        <v>26</v>
      </c>
      <c r="O30" s="93">
        <v>36.5</v>
      </c>
      <c r="P30" s="87">
        <f t="shared" si="0"/>
        <v>63.5</v>
      </c>
      <c r="Q30" s="71"/>
      <c r="R30" s="71"/>
      <c r="S30" s="71"/>
    </row>
    <row r="31" spans="1:19" ht="15.75" thickBot="1">
      <c r="A31" s="40"/>
      <c r="B31" s="67"/>
      <c r="C31" s="40"/>
      <c r="D31" s="40"/>
      <c r="E31" s="40"/>
      <c r="F31" s="71"/>
      <c r="G31" s="85">
        <v>28</v>
      </c>
      <c r="H31" s="86">
        <v>28</v>
      </c>
      <c r="I31" s="96">
        <v>72</v>
      </c>
      <c r="J31" s="71"/>
      <c r="K31" s="71"/>
      <c r="L31" s="71"/>
      <c r="M31" s="71"/>
      <c r="N31" s="85">
        <v>27</v>
      </c>
      <c r="O31" s="93">
        <v>38</v>
      </c>
      <c r="P31" s="87">
        <f t="shared" si="0"/>
        <v>62</v>
      </c>
      <c r="Q31" s="71"/>
      <c r="R31" s="71"/>
      <c r="S31" s="71"/>
    </row>
    <row r="32" spans="1:19" ht="15.75" thickBot="1">
      <c r="A32" s="40"/>
      <c r="B32" s="51"/>
      <c r="C32" s="40"/>
      <c r="D32" s="40"/>
      <c r="E32" s="40"/>
      <c r="F32" s="71"/>
      <c r="G32" s="85">
        <v>29</v>
      </c>
      <c r="H32" s="86">
        <v>29</v>
      </c>
      <c r="I32" s="96">
        <v>71</v>
      </c>
      <c r="J32" s="71"/>
      <c r="K32" s="71"/>
      <c r="L32" s="71"/>
      <c r="M32" s="71"/>
      <c r="N32" s="85">
        <v>28</v>
      </c>
      <c r="O32" s="93">
        <v>39.5</v>
      </c>
      <c r="P32" s="87">
        <f t="shared" si="0"/>
        <v>60.5</v>
      </c>
      <c r="Q32" s="71"/>
      <c r="R32" s="71"/>
      <c r="S32" s="71"/>
    </row>
    <row r="33" spans="1:19" ht="15.75" thickBot="1">
      <c r="A33" s="40"/>
      <c r="B33" s="55"/>
      <c r="C33" s="56"/>
      <c r="D33" s="109"/>
      <c r="E33" s="56"/>
      <c r="F33" s="71"/>
      <c r="G33" s="85">
        <v>30</v>
      </c>
      <c r="H33" s="86">
        <v>30</v>
      </c>
      <c r="I33" s="96">
        <v>70</v>
      </c>
      <c r="J33" s="71"/>
      <c r="K33" s="71"/>
      <c r="L33" s="71"/>
      <c r="M33" s="71"/>
      <c r="N33" s="85">
        <v>29</v>
      </c>
      <c r="O33" s="93">
        <v>41</v>
      </c>
      <c r="P33" s="87">
        <f t="shared" si="0"/>
        <v>59</v>
      </c>
      <c r="Q33" s="71"/>
      <c r="R33" s="71"/>
      <c r="S33" s="71"/>
    </row>
    <row r="34" spans="1:19" ht="15.75" thickBot="1">
      <c r="A34" s="40"/>
      <c r="B34" s="51"/>
      <c r="C34" s="40"/>
      <c r="D34" s="40"/>
      <c r="E34" s="40"/>
      <c r="F34" s="71"/>
      <c r="G34" s="85">
        <v>31</v>
      </c>
      <c r="H34" s="86">
        <v>31</v>
      </c>
      <c r="I34" s="96">
        <v>69</v>
      </c>
      <c r="J34" s="71"/>
      <c r="K34" s="71"/>
      <c r="L34" s="71"/>
      <c r="M34" s="71"/>
      <c r="N34" s="85">
        <v>30</v>
      </c>
      <c r="O34" s="93">
        <v>42.5</v>
      </c>
      <c r="P34" s="87">
        <f t="shared" si="0"/>
        <v>57.5</v>
      </c>
      <c r="Q34" s="71"/>
      <c r="R34" s="71"/>
      <c r="S34" s="71"/>
    </row>
    <row r="35" spans="1:19" ht="15.75" thickBot="1">
      <c r="A35" s="40"/>
      <c r="B35" s="67"/>
      <c r="C35" s="40"/>
      <c r="D35" s="40"/>
      <c r="E35" s="40"/>
      <c r="F35" s="71"/>
      <c r="G35" s="85">
        <v>32</v>
      </c>
      <c r="H35" s="86">
        <v>32</v>
      </c>
      <c r="I35" s="96">
        <v>68</v>
      </c>
      <c r="J35" s="71"/>
      <c r="K35" s="71"/>
      <c r="L35" s="71"/>
      <c r="M35" s="71"/>
      <c r="N35" s="85">
        <v>31</v>
      </c>
      <c r="O35" s="93">
        <v>44</v>
      </c>
      <c r="P35" s="87">
        <f t="shared" si="0"/>
        <v>56</v>
      </c>
      <c r="Q35" s="71"/>
      <c r="R35" s="71"/>
      <c r="S35" s="71"/>
    </row>
    <row r="36" spans="1:19" ht="15.75" thickBot="1">
      <c r="A36" s="58"/>
      <c r="B36" s="51"/>
      <c r="C36" s="40"/>
      <c r="D36" s="40"/>
      <c r="E36" s="40"/>
      <c r="F36" s="71"/>
      <c r="G36" s="85">
        <v>33</v>
      </c>
      <c r="H36" s="86">
        <v>33</v>
      </c>
      <c r="I36" s="96">
        <v>67</v>
      </c>
      <c r="J36" s="71"/>
      <c r="K36" s="71"/>
      <c r="L36" s="71"/>
      <c r="M36" s="71"/>
      <c r="N36" s="85">
        <v>32</v>
      </c>
      <c r="O36" s="93">
        <v>45.5</v>
      </c>
      <c r="P36" s="87">
        <f t="shared" si="0"/>
        <v>54.5</v>
      </c>
      <c r="Q36" s="71"/>
      <c r="R36" s="71"/>
      <c r="S36" s="71"/>
    </row>
    <row r="37" spans="1:19" ht="15.75" thickBot="1">
      <c r="A37" s="40"/>
      <c r="B37" s="55"/>
      <c r="C37" s="56"/>
      <c r="D37" s="57"/>
      <c r="E37" s="56"/>
      <c r="F37" s="71"/>
      <c r="G37" s="85">
        <v>34</v>
      </c>
      <c r="H37" s="86">
        <v>34</v>
      </c>
      <c r="I37" s="96">
        <v>66</v>
      </c>
      <c r="J37" s="71"/>
      <c r="K37" s="71"/>
      <c r="L37" s="71"/>
      <c r="M37" s="71"/>
      <c r="N37" s="85">
        <v>33</v>
      </c>
      <c r="O37" s="93">
        <v>47</v>
      </c>
      <c r="P37" s="87">
        <f t="shared" si="0"/>
        <v>53</v>
      </c>
      <c r="Q37" s="71"/>
      <c r="R37" s="71"/>
      <c r="S37" s="71"/>
    </row>
    <row r="38" spans="1:19" ht="15.75" thickBot="1">
      <c r="A38" s="71"/>
      <c r="B38" s="71"/>
      <c r="C38" s="71"/>
      <c r="D38" s="71"/>
      <c r="E38" s="71"/>
      <c r="F38" s="71"/>
      <c r="G38" s="85">
        <v>35</v>
      </c>
      <c r="H38" s="86">
        <v>35</v>
      </c>
      <c r="I38" s="96">
        <v>65</v>
      </c>
      <c r="J38" s="71"/>
      <c r="K38" s="71"/>
      <c r="L38" s="71"/>
      <c r="M38" s="71"/>
      <c r="N38" s="85">
        <v>34</v>
      </c>
      <c r="O38" s="93">
        <v>48.5</v>
      </c>
      <c r="P38" s="87">
        <f t="shared" si="0"/>
        <v>51.5</v>
      </c>
      <c r="Q38" s="71"/>
      <c r="R38" s="71"/>
      <c r="S38" s="71"/>
    </row>
    <row r="39" spans="1:19" ht="15.75" thickBot="1">
      <c r="A39" s="71"/>
      <c r="B39" s="71"/>
      <c r="C39" s="71"/>
      <c r="D39" s="71"/>
      <c r="E39" s="71"/>
      <c r="F39" s="71"/>
      <c r="G39" s="85">
        <v>36</v>
      </c>
      <c r="H39" s="86">
        <v>36</v>
      </c>
      <c r="I39" s="96">
        <v>64</v>
      </c>
      <c r="J39" s="71"/>
      <c r="K39" s="71"/>
      <c r="L39" s="71"/>
      <c r="M39" s="71"/>
      <c r="N39" s="85">
        <v>35</v>
      </c>
      <c r="O39" s="93">
        <v>50</v>
      </c>
      <c r="P39" s="87">
        <f t="shared" si="0"/>
        <v>50</v>
      </c>
      <c r="Q39" s="71"/>
      <c r="R39" s="71"/>
      <c r="S39" s="71"/>
    </row>
    <row r="40" spans="1:19" ht="15.75" thickBot="1">
      <c r="A40" s="71"/>
      <c r="B40" s="71"/>
      <c r="C40" s="71"/>
      <c r="D40" s="71"/>
      <c r="E40" s="71"/>
      <c r="F40" s="71"/>
      <c r="G40" s="85">
        <v>37</v>
      </c>
      <c r="H40" s="86">
        <v>37</v>
      </c>
      <c r="I40" s="96">
        <v>63</v>
      </c>
      <c r="J40" s="71"/>
      <c r="K40" s="71"/>
      <c r="L40" s="71"/>
      <c r="M40" s="71"/>
      <c r="N40" s="85">
        <v>36</v>
      </c>
      <c r="O40" s="93">
        <v>51.5</v>
      </c>
      <c r="P40" s="87">
        <f t="shared" si="0"/>
        <v>48.5</v>
      </c>
      <c r="Q40" s="71"/>
      <c r="R40" s="71"/>
      <c r="S40" s="71"/>
    </row>
    <row r="41" spans="1:19" ht="15.75" thickBot="1">
      <c r="A41" s="71"/>
      <c r="B41" s="71"/>
      <c r="C41" s="71"/>
      <c r="D41" s="71"/>
      <c r="E41" s="71"/>
      <c r="F41" s="71"/>
      <c r="G41" s="85">
        <v>38</v>
      </c>
      <c r="H41" s="86">
        <v>38</v>
      </c>
      <c r="I41" s="96">
        <v>62</v>
      </c>
      <c r="J41" s="71"/>
      <c r="K41" s="71"/>
      <c r="L41" s="71"/>
      <c r="M41" s="71"/>
      <c r="N41" s="85">
        <v>37</v>
      </c>
      <c r="O41" s="93">
        <v>53</v>
      </c>
      <c r="P41" s="87">
        <f t="shared" si="0"/>
        <v>47</v>
      </c>
      <c r="Q41" s="71"/>
      <c r="R41" s="71"/>
      <c r="S41" s="71"/>
    </row>
    <row r="42" spans="1:19" ht="15.75" thickBot="1">
      <c r="A42" s="71"/>
      <c r="B42" s="71"/>
      <c r="C42" s="71"/>
      <c r="D42" s="71"/>
      <c r="E42" s="71"/>
      <c r="F42" s="71"/>
      <c r="G42" s="85">
        <v>39</v>
      </c>
      <c r="H42" s="86">
        <v>39</v>
      </c>
      <c r="I42" s="96">
        <v>61</v>
      </c>
      <c r="J42" s="71"/>
      <c r="K42" s="71"/>
      <c r="L42" s="71"/>
      <c r="M42" s="71"/>
      <c r="N42" s="85">
        <v>38</v>
      </c>
      <c r="O42" s="93">
        <v>54.5</v>
      </c>
      <c r="P42" s="87">
        <f t="shared" si="0"/>
        <v>45.5</v>
      </c>
      <c r="Q42" s="71"/>
      <c r="R42" s="71"/>
      <c r="S42" s="71"/>
    </row>
    <row r="43" spans="1:19" ht="15.75" thickBot="1">
      <c r="A43" s="71"/>
      <c r="B43" s="71"/>
      <c r="C43" s="71"/>
      <c r="D43" s="71"/>
      <c r="E43" s="71"/>
      <c r="F43" s="71"/>
      <c r="G43" s="85">
        <v>40</v>
      </c>
      <c r="H43" s="86">
        <v>40</v>
      </c>
      <c r="I43" s="96">
        <v>60</v>
      </c>
      <c r="J43" s="71"/>
      <c r="K43" s="71"/>
      <c r="L43" s="71"/>
      <c r="M43" s="71"/>
      <c r="N43" s="85">
        <v>39</v>
      </c>
      <c r="O43" s="93">
        <v>56</v>
      </c>
      <c r="P43" s="87">
        <f t="shared" si="0"/>
        <v>44</v>
      </c>
      <c r="Q43" s="71"/>
      <c r="R43" s="71"/>
      <c r="S43" s="71"/>
    </row>
    <row r="44" spans="1:19" ht="15.75" thickBot="1">
      <c r="A44" s="71"/>
      <c r="B44" s="71"/>
      <c r="C44" s="71"/>
      <c r="D44" s="71"/>
      <c r="E44" s="71"/>
      <c r="F44" s="71"/>
      <c r="G44" s="85">
        <v>41</v>
      </c>
      <c r="H44" s="86">
        <v>41</v>
      </c>
      <c r="I44" s="96">
        <v>59</v>
      </c>
      <c r="J44" s="71"/>
      <c r="K44" s="71"/>
      <c r="L44" s="71"/>
      <c r="M44" s="71"/>
      <c r="N44" s="85">
        <v>40</v>
      </c>
      <c r="O44" s="93">
        <v>57.5</v>
      </c>
      <c r="P44" s="87">
        <f t="shared" si="0"/>
        <v>42.5</v>
      </c>
      <c r="Q44" s="71"/>
      <c r="R44" s="71"/>
      <c r="S44" s="71"/>
    </row>
    <row r="45" spans="1:19" ht="15.75" thickBot="1">
      <c r="A45" s="71"/>
      <c r="B45" s="71"/>
      <c r="C45" s="71"/>
      <c r="D45" s="71"/>
      <c r="E45" s="71"/>
      <c r="F45" s="71"/>
      <c r="G45" s="85">
        <v>42</v>
      </c>
      <c r="H45" s="86">
        <v>42</v>
      </c>
      <c r="I45" s="96">
        <v>58</v>
      </c>
      <c r="J45" s="71"/>
      <c r="K45" s="71"/>
      <c r="L45" s="71"/>
      <c r="M45" s="71"/>
      <c r="N45" s="85">
        <v>41</v>
      </c>
      <c r="O45" s="93">
        <v>59</v>
      </c>
      <c r="P45" s="87">
        <f t="shared" si="0"/>
        <v>41</v>
      </c>
      <c r="Q45" s="71"/>
      <c r="R45" s="71"/>
      <c r="S45" s="71"/>
    </row>
    <row r="46" spans="1:19" ht="15.75" thickBot="1">
      <c r="A46" s="71"/>
      <c r="B46" s="71"/>
      <c r="C46" s="71"/>
      <c r="D46" s="71"/>
      <c r="E46" s="71"/>
      <c r="F46" s="71"/>
      <c r="G46" s="85">
        <v>43</v>
      </c>
      <c r="H46" s="86">
        <v>43</v>
      </c>
      <c r="I46" s="96">
        <v>57</v>
      </c>
      <c r="J46" s="71"/>
      <c r="K46" s="71"/>
      <c r="L46" s="71"/>
      <c r="M46" s="71"/>
      <c r="N46" s="85">
        <v>42</v>
      </c>
      <c r="O46" s="93">
        <v>60.5</v>
      </c>
      <c r="P46" s="87">
        <f t="shared" si="0"/>
        <v>39.5</v>
      </c>
      <c r="Q46" s="71"/>
      <c r="R46" s="71"/>
      <c r="S46" s="71"/>
    </row>
    <row r="47" spans="1:19" ht="15.75" thickBot="1">
      <c r="A47" s="71"/>
      <c r="B47" s="71"/>
      <c r="C47" s="71"/>
      <c r="D47" s="71"/>
      <c r="E47" s="71"/>
      <c r="F47" s="71"/>
      <c r="G47" s="85">
        <v>44</v>
      </c>
      <c r="H47" s="86">
        <v>44</v>
      </c>
      <c r="I47" s="96">
        <v>56</v>
      </c>
      <c r="J47" s="71"/>
      <c r="K47" s="71"/>
      <c r="L47" s="71"/>
      <c r="M47" s="71"/>
      <c r="N47" s="85">
        <v>43</v>
      </c>
      <c r="O47" s="93">
        <v>62</v>
      </c>
      <c r="P47" s="87">
        <f t="shared" si="0"/>
        <v>38</v>
      </c>
      <c r="Q47" s="71"/>
      <c r="R47" s="71"/>
      <c r="S47" s="71"/>
    </row>
    <row r="48" spans="1:19" ht="15.75" thickBot="1">
      <c r="A48" s="71"/>
      <c r="B48" s="71"/>
      <c r="C48" s="71"/>
      <c r="D48" s="71"/>
      <c r="E48" s="71"/>
      <c r="F48" s="71"/>
      <c r="G48" s="85">
        <v>45</v>
      </c>
      <c r="H48" s="86">
        <v>45</v>
      </c>
      <c r="I48" s="96">
        <v>55</v>
      </c>
      <c r="J48" s="71"/>
      <c r="K48" s="71"/>
      <c r="L48" s="71"/>
      <c r="M48" s="71"/>
      <c r="N48" s="85">
        <v>44</v>
      </c>
      <c r="O48" s="93">
        <v>63.5</v>
      </c>
      <c r="P48" s="87">
        <f t="shared" si="0"/>
        <v>36.5</v>
      </c>
      <c r="Q48" s="71"/>
      <c r="R48" s="71"/>
      <c r="S48" s="71"/>
    </row>
    <row r="49" spans="1:19" ht="15.75" thickBot="1">
      <c r="A49" s="71"/>
      <c r="B49" s="71"/>
      <c r="C49" s="71"/>
      <c r="D49" s="71"/>
      <c r="E49" s="71"/>
      <c r="F49" s="71"/>
      <c r="G49" s="85">
        <v>46</v>
      </c>
      <c r="H49" s="86">
        <v>46</v>
      </c>
      <c r="I49" s="96">
        <v>54</v>
      </c>
      <c r="J49" s="71"/>
      <c r="K49" s="71"/>
      <c r="L49" s="71"/>
      <c r="M49" s="71"/>
      <c r="N49" s="85">
        <v>45</v>
      </c>
      <c r="O49" s="93">
        <v>65</v>
      </c>
      <c r="P49" s="87">
        <f t="shared" si="0"/>
        <v>35</v>
      </c>
      <c r="Q49" s="71"/>
      <c r="R49" s="71"/>
      <c r="S49" s="71"/>
    </row>
    <row r="50" spans="1:19" ht="15.75" thickBot="1">
      <c r="A50" s="71"/>
      <c r="B50" s="71"/>
      <c r="C50" s="71"/>
      <c r="D50" s="71"/>
      <c r="E50" s="71"/>
      <c r="F50" s="71"/>
      <c r="G50" s="85">
        <v>47</v>
      </c>
      <c r="H50" s="86">
        <v>47</v>
      </c>
      <c r="I50" s="96">
        <v>53</v>
      </c>
      <c r="J50" s="71"/>
      <c r="K50" s="71"/>
      <c r="L50" s="71"/>
      <c r="M50" s="71"/>
      <c r="N50" s="85">
        <v>46</v>
      </c>
      <c r="O50" s="93">
        <v>66.5</v>
      </c>
      <c r="P50" s="87">
        <f t="shared" si="0"/>
        <v>33.5</v>
      </c>
      <c r="Q50" s="71"/>
      <c r="R50" s="71"/>
      <c r="S50" s="71"/>
    </row>
    <row r="51" spans="1:19" ht="15.75" thickBot="1">
      <c r="A51" s="71"/>
      <c r="B51" s="71"/>
      <c r="C51" s="71"/>
      <c r="D51" s="71"/>
      <c r="E51" s="71"/>
      <c r="F51" s="71"/>
      <c r="G51" s="85">
        <v>48</v>
      </c>
      <c r="H51" s="86">
        <v>48</v>
      </c>
      <c r="I51" s="96">
        <v>52</v>
      </c>
      <c r="J51" s="71"/>
      <c r="K51" s="71"/>
      <c r="L51" s="71"/>
      <c r="M51" s="71"/>
      <c r="N51" s="85">
        <v>47</v>
      </c>
      <c r="O51" s="93">
        <v>68</v>
      </c>
      <c r="P51" s="87">
        <f t="shared" si="0"/>
        <v>32</v>
      </c>
      <c r="Q51" s="71"/>
      <c r="R51" s="71"/>
      <c r="S51" s="71"/>
    </row>
    <row r="52" spans="1:19" ht="15.75" thickBot="1">
      <c r="A52" s="71"/>
      <c r="B52" s="71"/>
      <c r="C52" s="71"/>
      <c r="D52" s="71"/>
      <c r="E52" s="71"/>
      <c r="F52" s="71"/>
      <c r="G52" s="85">
        <v>49</v>
      </c>
      <c r="H52" s="86">
        <v>49</v>
      </c>
      <c r="I52" s="96">
        <v>51</v>
      </c>
      <c r="J52" s="71"/>
      <c r="K52" s="71"/>
      <c r="L52" s="71"/>
      <c r="M52" s="71"/>
      <c r="N52" s="85">
        <v>48</v>
      </c>
      <c r="O52" s="93">
        <v>69.5</v>
      </c>
      <c r="P52" s="87">
        <f t="shared" si="0"/>
        <v>30.5</v>
      </c>
      <c r="Q52" s="71"/>
      <c r="R52" s="71"/>
      <c r="S52" s="71"/>
    </row>
    <row r="53" spans="1:19" ht="15.75" thickBot="1">
      <c r="A53" s="71"/>
      <c r="B53" s="71"/>
      <c r="C53" s="71"/>
      <c r="D53" s="71"/>
      <c r="E53" s="71"/>
      <c r="F53" s="71"/>
      <c r="G53" s="85">
        <v>50</v>
      </c>
      <c r="H53" s="86">
        <v>50</v>
      </c>
      <c r="I53" s="96">
        <v>50</v>
      </c>
      <c r="J53" s="71"/>
      <c r="K53" s="71"/>
      <c r="L53" s="71"/>
      <c r="M53" s="71"/>
      <c r="N53" s="85">
        <v>49</v>
      </c>
      <c r="O53" s="93">
        <v>71</v>
      </c>
      <c r="P53" s="87">
        <f t="shared" si="0"/>
        <v>29</v>
      </c>
      <c r="Q53" s="71"/>
      <c r="R53" s="71"/>
      <c r="S53" s="71"/>
    </row>
    <row r="54" spans="1:19" ht="15.75" thickBot="1">
      <c r="A54" s="71"/>
      <c r="B54" s="71"/>
      <c r="C54" s="71"/>
      <c r="D54" s="71"/>
      <c r="E54" s="71"/>
      <c r="F54" s="71"/>
      <c r="G54" s="85">
        <v>51</v>
      </c>
      <c r="H54" s="86">
        <v>51</v>
      </c>
      <c r="I54" s="96">
        <v>49</v>
      </c>
      <c r="J54" s="71"/>
      <c r="K54" s="71"/>
      <c r="L54" s="71"/>
      <c r="M54" s="71"/>
      <c r="N54" s="85">
        <v>50</v>
      </c>
      <c r="O54" s="93">
        <v>72.5</v>
      </c>
      <c r="P54" s="87">
        <f t="shared" si="0"/>
        <v>27.5</v>
      </c>
      <c r="Q54" s="71"/>
      <c r="R54" s="71"/>
      <c r="S54" s="71"/>
    </row>
    <row r="55" spans="1:19" ht="15.75" thickBot="1">
      <c r="A55" s="71"/>
      <c r="B55" s="71"/>
      <c r="C55" s="71"/>
      <c r="D55" s="71"/>
      <c r="E55" s="71"/>
      <c r="F55" s="71"/>
      <c r="G55" s="85">
        <v>52</v>
      </c>
      <c r="H55" s="86">
        <v>52</v>
      </c>
      <c r="I55" s="96">
        <v>48</v>
      </c>
      <c r="J55" s="71"/>
      <c r="K55" s="71"/>
      <c r="L55" s="71"/>
      <c r="M55" s="71"/>
      <c r="N55" s="85">
        <v>51</v>
      </c>
      <c r="O55" s="93">
        <v>74</v>
      </c>
      <c r="P55" s="87">
        <f t="shared" si="0"/>
        <v>26</v>
      </c>
      <c r="Q55" s="71"/>
      <c r="R55" s="71"/>
      <c r="S55" s="71"/>
    </row>
    <row r="56" spans="1:19" ht="15.75" thickBot="1">
      <c r="A56" s="71"/>
      <c r="B56" s="71"/>
      <c r="C56" s="71"/>
      <c r="D56" s="71"/>
      <c r="E56" s="71"/>
      <c r="F56" s="71"/>
      <c r="G56" s="85">
        <v>53</v>
      </c>
      <c r="H56" s="86">
        <v>53</v>
      </c>
      <c r="I56" s="96">
        <v>47</v>
      </c>
      <c r="J56" s="71"/>
      <c r="K56" s="71"/>
      <c r="L56" s="71"/>
      <c r="M56" s="71"/>
      <c r="N56" s="85">
        <v>52</v>
      </c>
      <c r="O56" s="93">
        <v>75.5</v>
      </c>
      <c r="P56" s="87">
        <f t="shared" si="0"/>
        <v>24.5</v>
      </c>
      <c r="Q56" s="71"/>
      <c r="R56" s="71"/>
      <c r="S56" s="71"/>
    </row>
    <row r="57" spans="1:19" ht="15.75" thickBot="1">
      <c r="A57" s="71"/>
      <c r="B57" s="71"/>
      <c r="C57" s="71"/>
      <c r="D57" s="71"/>
      <c r="E57" s="71"/>
      <c r="F57" s="71"/>
      <c r="G57" s="85">
        <v>54</v>
      </c>
      <c r="H57" s="86">
        <v>54</v>
      </c>
      <c r="I57" s="96">
        <v>46</v>
      </c>
      <c r="J57" s="71"/>
      <c r="K57" s="71"/>
      <c r="L57" s="71"/>
      <c r="M57" s="71"/>
      <c r="N57" s="85">
        <v>53</v>
      </c>
      <c r="O57" s="93">
        <v>77</v>
      </c>
      <c r="P57" s="87">
        <f t="shared" si="0"/>
        <v>23</v>
      </c>
      <c r="Q57" s="71"/>
      <c r="R57" s="71"/>
      <c r="S57" s="71"/>
    </row>
    <row r="58" spans="1:19" ht="15.75" thickBot="1">
      <c r="A58" s="71"/>
      <c r="B58" s="71"/>
      <c r="C58" s="71"/>
      <c r="D58" s="71"/>
      <c r="E58" s="71"/>
      <c r="F58" s="71"/>
      <c r="G58" s="85">
        <v>55</v>
      </c>
      <c r="H58" s="86">
        <v>55</v>
      </c>
      <c r="I58" s="96">
        <v>45</v>
      </c>
      <c r="J58" s="71"/>
      <c r="K58" s="71"/>
      <c r="L58" s="71"/>
      <c r="M58" s="71"/>
      <c r="N58" s="85">
        <v>54</v>
      </c>
      <c r="O58" s="93">
        <v>78.5</v>
      </c>
      <c r="P58" s="87">
        <f t="shared" si="0"/>
        <v>21.5</v>
      </c>
      <c r="Q58" s="71"/>
      <c r="R58" s="71"/>
      <c r="S58" s="71"/>
    </row>
    <row r="59" spans="1:19" ht="15.75" thickBot="1">
      <c r="A59" s="71"/>
      <c r="B59" s="71"/>
      <c r="C59" s="71"/>
      <c r="D59" s="71"/>
      <c r="E59" s="71"/>
      <c r="F59" s="71"/>
      <c r="G59" s="85">
        <v>56</v>
      </c>
      <c r="H59" s="86">
        <v>56</v>
      </c>
      <c r="I59" s="96">
        <v>44</v>
      </c>
      <c r="J59" s="71"/>
      <c r="K59" s="71"/>
      <c r="L59" s="71"/>
      <c r="M59" s="71"/>
      <c r="N59" s="85">
        <v>55</v>
      </c>
      <c r="O59" s="93">
        <v>80</v>
      </c>
      <c r="P59" s="87">
        <f t="shared" si="0"/>
        <v>20</v>
      </c>
      <c r="Q59" s="71"/>
      <c r="R59" s="71"/>
      <c r="S59" s="71"/>
    </row>
    <row r="60" spans="1:19" ht="15.75" thickBot="1">
      <c r="A60" s="71"/>
      <c r="B60" s="71"/>
      <c r="C60" s="71"/>
      <c r="D60" s="71"/>
      <c r="E60" s="71"/>
      <c r="F60" s="71"/>
      <c r="G60" s="85">
        <v>57</v>
      </c>
      <c r="H60" s="86">
        <v>57</v>
      </c>
      <c r="I60" s="96">
        <v>43</v>
      </c>
      <c r="J60" s="71"/>
      <c r="K60" s="71"/>
      <c r="L60" s="71"/>
      <c r="M60" s="71"/>
      <c r="N60" s="85">
        <v>56</v>
      </c>
      <c r="O60" s="93">
        <v>81.5</v>
      </c>
      <c r="P60" s="87">
        <f t="shared" si="0"/>
        <v>18.5</v>
      </c>
      <c r="Q60" s="71"/>
      <c r="R60" s="71"/>
      <c r="S60" s="71"/>
    </row>
    <row r="61" spans="1:19" ht="15.75" thickBot="1">
      <c r="A61" s="71"/>
      <c r="B61" s="71"/>
      <c r="C61" s="71"/>
      <c r="D61" s="71"/>
      <c r="E61" s="71"/>
      <c r="F61" s="71"/>
      <c r="G61" s="85">
        <v>58</v>
      </c>
      <c r="H61" s="86">
        <v>58</v>
      </c>
      <c r="I61" s="96">
        <v>42</v>
      </c>
      <c r="J61" s="71"/>
      <c r="K61" s="71"/>
      <c r="L61" s="71"/>
      <c r="M61" s="71"/>
      <c r="N61" s="85">
        <v>57</v>
      </c>
      <c r="O61" s="93">
        <v>83</v>
      </c>
      <c r="P61" s="87">
        <f t="shared" si="0"/>
        <v>17</v>
      </c>
      <c r="Q61" s="71"/>
      <c r="R61" s="71"/>
      <c r="S61" s="71"/>
    </row>
    <row r="62" spans="1:19" ht="15.75" thickBot="1">
      <c r="A62" s="71"/>
      <c r="B62" s="71"/>
      <c r="C62" s="71"/>
      <c r="D62" s="71"/>
      <c r="E62" s="71"/>
      <c r="F62" s="71"/>
      <c r="G62" s="85">
        <v>59</v>
      </c>
      <c r="H62" s="86">
        <v>59</v>
      </c>
      <c r="I62" s="96">
        <v>41</v>
      </c>
      <c r="J62" s="71"/>
      <c r="K62" s="71"/>
      <c r="L62" s="71"/>
      <c r="M62" s="71"/>
      <c r="N62" s="85">
        <v>58</v>
      </c>
      <c r="O62" s="93">
        <v>84.5</v>
      </c>
      <c r="P62" s="87">
        <f t="shared" si="0"/>
        <v>15.5</v>
      </c>
      <c r="Q62" s="71"/>
      <c r="R62" s="71"/>
      <c r="S62" s="71"/>
    </row>
    <row r="63" spans="1:19" ht="15.75" thickBot="1">
      <c r="A63" s="71"/>
      <c r="B63" s="71"/>
      <c r="C63" s="71"/>
      <c r="D63" s="71"/>
      <c r="E63" s="71"/>
      <c r="F63" s="71"/>
      <c r="G63" s="85">
        <v>60</v>
      </c>
      <c r="H63" s="86">
        <v>60</v>
      </c>
      <c r="I63" s="96">
        <v>40</v>
      </c>
      <c r="J63" s="71"/>
      <c r="K63" s="71"/>
      <c r="L63" s="71"/>
      <c r="M63" s="71"/>
      <c r="N63" s="85">
        <v>59</v>
      </c>
      <c r="O63" s="93">
        <v>85</v>
      </c>
      <c r="P63" s="102">
        <f t="shared" si="0"/>
        <v>14</v>
      </c>
      <c r="Q63" s="71"/>
      <c r="R63" s="71"/>
      <c r="S63" s="71"/>
    </row>
    <row r="64" spans="1:19" ht="15.75" thickBot="1">
      <c r="A64" s="71"/>
      <c r="B64" s="71"/>
      <c r="C64" s="71"/>
      <c r="D64" s="71"/>
      <c r="E64" s="71"/>
      <c r="F64" s="71"/>
      <c r="G64" s="85">
        <v>61</v>
      </c>
      <c r="H64" s="86">
        <v>61</v>
      </c>
      <c r="I64" s="96">
        <v>39</v>
      </c>
      <c r="J64" s="71"/>
      <c r="K64" s="71"/>
      <c r="L64" s="71"/>
      <c r="M64" s="71"/>
      <c r="N64" s="85">
        <v>60</v>
      </c>
      <c r="O64" s="71"/>
      <c r="P64" s="71"/>
      <c r="Q64" s="71"/>
      <c r="R64" s="71"/>
      <c r="S64" s="71"/>
    </row>
    <row r="65" spans="1:19" ht="15.75" thickBot="1">
      <c r="A65" s="71"/>
      <c r="B65" s="71"/>
      <c r="C65" s="71"/>
      <c r="D65" s="71"/>
      <c r="E65" s="71"/>
      <c r="F65" s="71"/>
      <c r="G65" s="85">
        <v>62</v>
      </c>
      <c r="H65" s="86">
        <v>62</v>
      </c>
      <c r="I65" s="96">
        <v>38</v>
      </c>
      <c r="J65" s="71"/>
      <c r="K65" s="71"/>
      <c r="L65" s="71"/>
      <c r="M65" s="71"/>
      <c r="N65" s="85">
        <v>61</v>
      </c>
      <c r="O65" s="110"/>
      <c r="P65" s="71"/>
      <c r="Q65" s="71"/>
      <c r="R65" s="71"/>
      <c r="S65" s="71"/>
    </row>
    <row r="66" spans="1:19" ht="15.75" thickBot="1">
      <c r="A66" s="71"/>
      <c r="B66" s="71"/>
      <c r="C66" s="71"/>
      <c r="D66" s="71"/>
      <c r="E66" s="71"/>
      <c r="F66" s="71"/>
      <c r="G66" s="85">
        <v>63</v>
      </c>
      <c r="H66" s="86">
        <v>63</v>
      </c>
      <c r="I66" s="96">
        <v>37</v>
      </c>
      <c r="J66" s="71"/>
      <c r="K66" s="71"/>
      <c r="L66" s="71"/>
      <c r="M66" s="71"/>
      <c r="N66" s="85">
        <v>62</v>
      </c>
      <c r="O66" s="110"/>
      <c r="P66" s="71"/>
      <c r="Q66" s="71"/>
      <c r="R66" s="71"/>
      <c r="S66" s="71"/>
    </row>
    <row r="67" spans="1:19" ht="15.75" thickBot="1">
      <c r="A67" s="71"/>
      <c r="B67" s="71"/>
      <c r="C67" s="71"/>
      <c r="D67" s="71"/>
      <c r="E67" s="71"/>
      <c r="F67" s="71"/>
      <c r="G67" s="85">
        <v>64</v>
      </c>
      <c r="H67" s="86">
        <v>64</v>
      </c>
      <c r="I67" s="96">
        <v>36</v>
      </c>
      <c r="J67" s="71"/>
      <c r="K67" s="71"/>
      <c r="L67" s="71"/>
      <c r="M67" s="71"/>
      <c r="N67" s="85">
        <v>63</v>
      </c>
      <c r="O67" s="110"/>
      <c r="P67" s="71"/>
      <c r="Q67" s="71"/>
      <c r="R67" s="71"/>
      <c r="S67" s="71"/>
    </row>
    <row r="68" spans="1:19" ht="15.75" thickBot="1">
      <c r="A68" s="71"/>
      <c r="B68" s="71"/>
      <c r="C68" s="71"/>
      <c r="D68" s="71"/>
      <c r="E68" s="71"/>
      <c r="F68" s="71"/>
      <c r="G68" s="85">
        <v>65</v>
      </c>
      <c r="H68" s="86">
        <v>65</v>
      </c>
      <c r="I68" s="96">
        <v>35</v>
      </c>
      <c r="J68" s="71"/>
      <c r="K68" s="71"/>
      <c r="L68" s="71"/>
      <c r="M68" s="71"/>
      <c r="N68" s="85">
        <v>64</v>
      </c>
      <c r="O68" s="110"/>
      <c r="P68" s="71"/>
      <c r="Q68" s="71"/>
      <c r="R68" s="71"/>
      <c r="S68" s="71"/>
    </row>
    <row r="69" spans="1:19" ht="15.75" thickBot="1">
      <c r="A69" s="71"/>
      <c r="B69" s="71"/>
      <c r="C69" s="71"/>
      <c r="D69" s="71"/>
      <c r="E69" s="71"/>
      <c r="F69" s="71"/>
      <c r="G69" s="85">
        <v>66</v>
      </c>
      <c r="H69" s="86">
        <v>66</v>
      </c>
      <c r="I69" s="96">
        <v>34</v>
      </c>
      <c r="J69" s="71"/>
      <c r="K69" s="71"/>
      <c r="L69" s="71"/>
      <c r="M69" s="71"/>
      <c r="N69" s="85">
        <v>65</v>
      </c>
      <c r="O69" s="110"/>
      <c r="P69" s="71"/>
      <c r="Q69" s="71"/>
      <c r="R69" s="71"/>
      <c r="S69" s="71"/>
    </row>
    <row r="70" spans="1:19" ht="15.75" thickBot="1">
      <c r="A70" s="71"/>
      <c r="B70" s="71"/>
      <c r="C70" s="71"/>
      <c r="D70" s="71"/>
      <c r="E70" s="71"/>
      <c r="F70" s="71"/>
      <c r="G70" s="85">
        <v>67</v>
      </c>
      <c r="H70" s="86">
        <v>67</v>
      </c>
      <c r="I70" s="96">
        <v>33</v>
      </c>
      <c r="J70" s="71"/>
      <c r="K70" s="71"/>
      <c r="L70" s="71"/>
      <c r="M70" s="71"/>
      <c r="N70" s="85">
        <v>66</v>
      </c>
      <c r="O70" s="110"/>
      <c r="P70" s="71"/>
      <c r="Q70" s="71"/>
      <c r="R70" s="71"/>
      <c r="S70" s="71"/>
    </row>
    <row r="71" spans="1:19" ht="15.75" thickBot="1">
      <c r="A71" s="71"/>
      <c r="B71" s="71"/>
      <c r="C71" s="71"/>
      <c r="D71" s="71"/>
      <c r="E71" s="71"/>
      <c r="F71" s="71"/>
      <c r="G71" s="85">
        <v>68</v>
      </c>
      <c r="H71" s="86">
        <v>68</v>
      </c>
      <c r="I71" s="96">
        <v>32</v>
      </c>
      <c r="J71" s="71"/>
      <c r="K71" s="71"/>
      <c r="L71" s="71"/>
      <c r="M71" s="71"/>
      <c r="N71" s="85">
        <v>67</v>
      </c>
      <c r="O71" s="110"/>
      <c r="P71" s="71"/>
      <c r="Q71" s="71"/>
      <c r="R71" s="71"/>
      <c r="S71" s="71"/>
    </row>
    <row r="72" spans="1:19" ht="15.75" thickBot="1">
      <c r="A72" s="71"/>
      <c r="B72" s="71"/>
      <c r="C72" s="71"/>
      <c r="D72" s="71"/>
      <c r="E72" s="71"/>
      <c r="F72" s="71"/>
      <c r="G72" s="85">
        <v>69</v>
      </c>
      <c r="H72" s="86">
        <v>69</v>
      </c>
      <c r="I72" s="96">
        <v>31</v>
      </c>
      <c r="J72" s="71"/>
      <c r="K72" s="71"/>
      <c r="L72" s="71"/>
      <c r="M72" s="71"/>
      <c r="N72" s="85">
        <v>68</v>
      </c>
      <c r="O72" s="110"/>
      <c r="P72" s="71"/>
      <c r="Q72" s="71"/>
      <c r="R72" s="71"/>
      <c r="S72" s="71"/>
    </row>
    <row r="73" spans="1:19" ht="15.75" thickBot="1">
      <c r="A73" s="71"/>
      <c r="B73" s="71"/>
      <c r="C73" s="71"/>
      <c r="D73" s="71"/>
      <c r="E73" s="71"/>
      <c r="F73" s="71"/>
      <c r="G73" s="85">
        <v>70</v>
      </c>
      <c r="H73" s="86">
        <v>70</v>
      </c>
      <c r="I73" s="111">
        <v>30</v>
      </c>
      <c r="J73" s="71"/>
      <c r="K73" s="71"/>
      <c r="L73" s="71"/>
      <c r="M73" s="71"/>
      <c r="N73" s="85">
        <v>69</v>
      </c>
      <c r="O73" s="110"/>
      <c r="P73" s="71"/>
      <c r="Q73" s="71"/>
      <c r="R73" s="71"/>
      <c r="S73" s="71"/>
    </row>
    <row r="74" spans="1:19" ht="15.75" thickBot="1">
      <c r="A74" s="71"/>
      <c r="B74" s="71"/>
      <c r="C74" s="71"/>
      <c r="D74" s="71"/>
      <c r="E74" s="71"/>
      <c r="F74" s="71"/>
      <c r="G74" s="75"/>
      <c r="H74" s="112"/>
      <c r="I74" s="113"/>
      <c r="J74" s="71"/>
      <c r="K74" s="71"/>
      <c r="L74" s="71"/>
      <c r="M74" s="71"/>
      <c r="N74" s="85">
        <v>70</v>
      </c>
      <c r="O74" s="110"/>
      <c r="P74" s="71"/>
      <c r="Q74" s="71"/>
      <c r="R74" s="71"/>
      <c r="S74" s="71"/>
    </row>
    <row r="75" spans="1:19" ht="15.75" thickBot="1">
      <c r="A75" s="71"/>
      <c r="B75" s="71"/>
      <c r="C75" s="71"/>
      <c r="D75" s="71"/>
      <c r="E75" s="71"/>
      <c r="F75" s="71"/>
      <c r="G75" s="75"/>
      <c r="H75" s="112"/>
      <c r="I75" s="74"/>
      <c r="J75" s="71"/>
      <c r="K75" s="71"/>
      <c r="L75" s="71"/>
      <c r="M75" s="71"/>
      <c r="N75" s="85"/>
      <c r="O75" s="110"/>
      <c r="P75" s="71"/>
      <c r="Q75" s="71"/>
      <c r="R75" s="71"/>
      <c r="S75" s="71"/>
    </row>
    <row r="76" spans="1:19">
      <c r="A76" s="71"/>
      <c r="B76" s="71"/>
      <c r="C76" s="71"/>
      <c r="D76" s="71"/>
      <c r="E76" s="71"/>
      <c r="F76" s="71"/>
      <c r="G76" s="75"/>
      <c r="H76" s="112"/>
      <c r="I76" s="74"/>
      <c r="J76" s="71"/>
      <c r="K76" s="71"/>
      <c r="L76" s="71"/>
      <c r="M76" s="71"/>
      <c r="N76" s="71"/>
      <c r="O76" s="71"/>
      <c r="P76" s="71"/>
      <c r="Q76" s="71"/>
      <c r="R76" s="71"/>
      <c r="S76" s="71"/>
    </row>
    <row r="77" spans="1:19">
      <c r="A77" s="71"/>
      <c r="B77" s="71"/>
      <c r="C77" s="71"/>
      <c r="D77" s="71"/>
      <c r="E77" s="71"/>
      <c r="F77" s="71"/>
      <c r="G77" s="75"/>
      <c r="H77" s="112"/>
      <c r="I77" s="74"/>
      <c r="J77" s="71"/>
      <c r="K77" s="71"/>
      <c r="L77" s="71"/>
      <c r="M77" s="71"/>
      <c r="N77" s="71"/>
      <c r="O77" s="71"/>
      <c r="P77" s="71"/>
      <c r="Q77" s="71"/>
      <c r="R77" s="71"/>
      <c r="S77" s="71"/>
    </row>
    <row r="78" spans="1:19">
      <c r="A78" s="71"/>
      <c r="B78" s="71"/>
      <c r="C78" s="71"/>
      <c r="D78" s="71"/>
      <c r="E78" s="71"/>
      <c r="F78" s="71"/>
      <c r="G78" s="75"/>
      <c r="H78" s="112"/>
      <c r="I78" s="74"/>
      <c r="J78" s="71"/>
      <c r="K78" s="71"/>
      <c r="L78" s="71"/>
      <c r="M78" s="71"/>
      <c r="N78" s="71"/>
      <c r="O78" s="71"/>
      <c r="P78" s="71"/>
      <c r="Q78" s="71"/>
      <c r="R78" s="71"/>
      <c r="S78" s="71"/>
    </row>
    <row r="79" spans="1:19">
      <c r="A79" s="71"/>
      <c r="B79" s="71"/>
      <c r="C79" s="71"/>
      <c r="D79" s="71"/>
      <c r="E79" s="71"/>
      <c r="F79" s="71"/>
      <c r="G79" s="75"/>
      <c r="H79" s="112"/>
      <c r="I79" s="74"/>
      <c r="J79" s="71"/>
      <c r="K79" s="71"/>
      <c r="L79" s="71"/>
      <c r="M79" s="71"/>
      <c r="N79" s="71"/>
      <c r="O79" s="71"/>
      <c r="P79" s="71"/>
      <c r="Q79" s="71"/>
      <c r="R79" s="71"/>
      <c r="S79" s="71"/>
    </row>
    <row r="80" spans="1:19">
      <c r="A80" s="71"/>
      <c r="B80" s="71"/>
      <c r="C80" s="71"/>
      <c r="D80" s="71"/>
      <c r="E80" s="71"/>
      <c r="F80" s="71"/>
      <c r="G80" s="75"/>
      <c r="H80" s="112"/>
      <c r="I80" s="74"/>
      <c r="J80" s="71"/>
      <c r="K80" s="71"/>
      <c r="L80" s="71"/>
      <c r="M80" s="71"/>
      <c r="N80" s="71"/>
      <c r="O80" s="71"/>
      <c r="P80" s="71"/>
      <c r="Q80" s="71"/>
      <c r="R80" s="71"/>
      <c r="S80" s="71"/>
    </row>
    <row r="81" spans="1:19">
      <c r="A81" s="71"/>
      <c r="B81" s="71"/>
      <c r="C81" s="71"/>
      <c r="D81" s="71"/>
      <c r="E81" s="71"/>
      <c r="F81" s="71"/>
      <c r="G81" s="75"/>
      <c r="H81" s="112"/>
      <c r="I81" s="74"/>
      <c r="J81" s="71"/>
      <c r="K81" s="71"/>
      <c r="L81" s="71"/>
      <c r="M81" s="71"/>
      <c r="N81" s="71"/>
      <c r="O81" s="71"/>
      <c r="P81" s="71"/>
      <c r="Q81" s="71"/>
      <c r="R81" s="71"/>
      <c r="S81" s="71"/>
    </row>
    <row r="82" spans="1:19">
      <c r="A82" s="71"/>
      <c r="B82" s="71"/>
      <c r="C82" s="71"/>
      <c r="D82" s="71"/>
      <c r="E82" s="71"/>
      <c r="F82" s="71"/>
      <c r="G82" s="75"/>
      <c r="H82" s="112"/>
      <c r="I82" s="74"/>
      <c r="J82" s="71"/>
      <c r="K82" s="71"/>
      <c r="L82" s="71"/>
      <c r="M82" s="71"/>
      <c r="N82" s="71"/>
      <c r="O82" s="71"/>
      <c r="P82" s="71"/>
      <c r="Q82" s="71"/>
      <c r="R82" s="71"/>
      <c r="S82" s="71"/>
    </row>
    <row r="83" spans="1:19">
      <c r="A83" s="71"/>
      <c r="B83" s="71"/>
      <c r="C83" s="71"/>
      <c r="D83" s="71"/>
      <c r="E83" s="71"/>
      <c r="F83" s="71"/>
      <c r="G83" s="75"/>
      <c r="H83" s="112"/>
      <c r="I83" s="74"/>
      <c r="J83" s="71"/>
      <c r="K83" s="71"/>
      <c r="L83" s="71"/>
      <c r="M83" s="71"/>
      <c r="N83" s="71"/>
      <c r="O83" s="71"/>
      <c r="P83" s="71"/>
      <c r="Q83" s="71"/>
      <c r="R83" s="71"/>
      <c r="S83" s="71"/>
    </row>
    <row r="84" spans="1:19">
      <c r="A84" s="71"/>
      <c r="B84" s="71"/>
      <c r="C84" s="71"/>
      <c r="D84" s="71"/>
      <c r="E84" s="71"/>
      <c r="F84" s="71"/>
      <c r="G84" s="75"/>
      <c r="H84" s="112"/>
      <c r="I84" s="74"/>
      <c r="J84" s="71"/>
      <c r="K84" s="71"/>
      <c r="L84" s="71"/>
      <c r="M84" s="71"/>
      <c r="N84" s="71"/>
      <c r="O84" s="71"/>
      <c r="P84" s="71"/>
      <c r="Q84" s="71"/>
      <c r="R84" s="71"/>
      <c r="S84" s="71"/>
    </row>
    <row r="85" spans="1:19">
      <c r="A85" s="71"/>
      <c r="B85" s="71"/>
      <c r="C85" s="71"/>
      <c r="D85" s="71"/>
      <c r="E85" s="71"/>
      <c r="F85" s="71"/>
      <c r="G85" s="75"/>
      <c r="H85" s="112"/>
      <c r="I85" s="74"/>
      <c r="J85" s="71"/>
      <c r="K85" s="71"/>
      <c r="L85" s="71"/>
      <c r="M85" s="71"/>
      <c r="N85" s="71"/>
      <c r="O85" s="71"/>
      <c r="P85" s="71"/>
      <c r="Q85" s="71"/>
      <c r="R85" s="71"/>
      <c r="S85" s="71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W35"/>
  <sheetViews>
    <sheetView zoomScale="70" zoomScaleNormal="70" workbookViewId="0">
      <selection activeCell="A23" sqref="A23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7" t="s">
        <v>29</v>
      </c>
      <c r="B1" s="37" t="s">
        <v>30</v>
      </c>
      <c r="C1" s="37" t="s">
        <v>31</v>
      </c>
      <c r="D1" s="37" t="s">
        <v>30</v>
      </c>
      <c r="E1" s="38" t="s">
        <v>32</v>
      </c>
      <c r="F1" s="38" t="s">
        <v>33</v>
      </c>
      <c r="G1" s="38" t="s">
        <v>34</v>
      </c>
      <c r="H1" s="38" t="s">
        <v>34</v>
      </c>
      <c r="I1" s="39" t="s">
        <v>35</v>
      </c>
      <c r="J1" s="39" t="s">
        <v>36</v>
      </c>
      <c r="K1" s="120"/>
      <c r="L1" s="120"/>
      <c r="M1" s="120"/>
      <c r="N1" s="120"/>
      <c r="O1" s="120"/>
      <c r="P1" s="120"/>
      <c r="Q1" s="120"/>
      <c r="R1" s="120"/>
    </row>
    <row r="2" spans="1:23" ht="16.5">
      <c r="A2" s="37">
        <v>10</v>
      </c>
      <c r="B2" s="37">
        <v>4.5</v>
      </c>
      <c r="C2" s="37">
        <v>9</v>
      </c>
      <c r="D2" s="37">
        <v>0</v>
      </c>
      <c r="E2" s="38">
        <f t="shared" ref="E2" si="0">B2/12</f>
        <v>0.375</v>
      </c>
      <c r="F2" s="38">
        <f t="shared" ref="F2" si="1">D2/12</f>
        <v>0</v>
      </c>
      <c r="G2" s="38">
        <f t="shared" ref="G2" si="2">A2+E2</f>
        <v>10.375</v>
      </c>
      <c r="H2" s="38">
        <f t="shared" ref="H2" si="3">C2+F2</f>
        <v>9</v>
      </c>
      <c r="I2" s="39">
        <f t="shared" ref="I2" si="4">G2*H2</f>
        <v>93.375</v>
      </c>
      <c r="J2" s="39">
        <f>I2</f>
        <v>93.375</v>
      </c>
      <c r="K2" s="40"/>
      <c r="L2" s="40"/>
      <c r="M2" s="40"/>
      <c r="N2" s="41"/>
      <c r="O2" s="40"/>
      <c r="P2" s="40"/>
      <c r="Q2" s="40"/>
      <c r="R2" s="40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7">
        <v>15</v>
      </c>
      <c r="B3" s="37">
        <v>0</v>
      </c>
      <c r="C3" s="37">
        <v>9</v>
      </c>
      <c r="D3" s="37">
        <v>0</v>
      </c>
      <c r="E3" s="38">
        <f t="shared" ref="E3:I23" si="5">B3/12</f>
        <v>0</v>
      </c>
      <c r="F3" s="38">
        <f t="shared" ref="F3:F30" si="6">D3/12</f>
        <v>0</v>
      </c>
      <c r="G3" s="38">
        <f t="shared" ref="G3:G30" si="7">A3+E3</f>
        <v>15</v>
      </c>
      <c r="H3" s="38">
        <f t="shared" ref="H3:H30" si="8">C3+F3</f>
        <v>9</v>
      </c>
      <c r="I3" s="39">
        <f t="shared" ref="I3:I22" si="9">G3*H3</f>
        <v>135</v>
      </c>
      <c r="J3" s="39">
        <f>J2+I3</f>
        <v>228.375</v>
      </c>
      <c r="K3" s="40"/>
      <c r="L3" s="40"/>
      <c r="M3" s="40"/>
      <c r="N3" s="41"/>
      <c r="O3" s="40"/>
      <c r="P3" s="40"/>
      <c r="Q3" s="40"/>
      <c r="R3" s="40"/>
      <c r="S3" s="35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7">
        <v>8</v>
      </c>
      <c r="B4" s="37">
        <v>0</v>
      </c>
      <c r="C4" s="37">
        <v>7</v>
      </c>
      <c r="D4" s="37">
        <v>0</v>
      </c>
      <c r="E4" s="38">
        <f t="shared" si="5"/>
        <v>0</v>
      </c>
      <c r="F4" s="38">
        <f t="shared" si="6"/>
        <v>0</v>
      </c>
      <c r="G4" s="38">
        <f t="shared" si="7"/>
        <v>8</v>
      </c>
      <c r="H4" s="38">
        <f t="shared" si="8"/>
        <v>7</v>
      </c>
      <c r="I4" s="39">
        <f t="shared" si="9"/>
        <v>56</v>
      </c>
      <c r="J4" s="39">
        <f t="shared" ref="J4:J30" si="10">J3+I4</f>
        <v>284.375</v>
      </c>
      <c r="K4" s="40" t="s">
        <v>88</v>
      </c>
      <c r="L4" s="40"/>
      <c r="M4" s="40"/>
      <c r="N4" s="40" t="s">
        <v>89</v>
      </c>
      <c r="O4" s="40"/>
      <c r="P4" s="40"/>
      <c r="Q4" s="40"/>
      <c r="R4" s="40"/>
      <c r="S4" s="42" t="s">
        <v>44</v>
      </c>
      <c r="T4" s="35">
        <v>0.95</v>
      </c>
      <c r="V4" t="s">
        <v>45</v>
      </c>
      <c r="W4" t="s">
        <v>42</v>
      </c>
    </row>
    <row r="5" spans="1:23" ht="16.5">
      <c r="A5" s="37">
        <v>3</v>
      </c>
      <c r="B5" s="37">
        <v>0</v>
      </c>
      <c r="C5" s="37">
        <v>11</v>
      </c>
      <c r="D5" s="37">
        <v>0</v>
      </c>
      <c r="E5" s="38">
        <f t="shared" si="5"/>
        <v>0</v>
      </c>
      <c r="F5" s="38">
        <f t="shared" si="6"/>
        <v>0</v>
      </c>
      <c r="G5" s="38">
        <f t="shared" si="7"/>
        <v>3</v>
      </c>
      <c r="H5" s="38">
        <f t="shared" si="8"/>
        <v>11</v>
      </c>
      <c r="I5" s="39">
        <f t="shared" si="9"/>
        <v>33</v>
      </c>
      <c r="J5" s="39">
        <f t="shared" si="10"/>
        <v>317.375</v>
      </c>
      <c r="K5" s="40"/>
      <c r="L5" s="40"/>
      <c r="M5" s="40"/>
      <c r="N5" s="40">
        <f t="shared" ref="N5:N18" si="11">L5*M5</f>
        <v>0</v>
      </c>
      <c r="O5" s="40"/>
      <c r="P5" s="40"/>
      <c r="Q5" s="40"/>
      <c r="R5" s="41"/>
      <c r="S5" s="43" t="s">
        <v>46</v>
      </c>
      <c r="T5" s="35">
        <v>0.9</v>
      </c>
      <c r="U5" t="s">
        <v>47</v>
      </c>
      <c r="V5" t="s">
        <v>48</v>
      </c>
      <c r="W5" t="s">
        <v>49</v>
      </c>
    </row>
    <row r="6" spans="1:23" ht="16.5">
      <c r="A6" s="37">
        <v>3</v>
      </c>
      <c r="B6" s="37">
        <v>6</v>
      </c>
      <c r="C6" s="37">
        <v>7</v>
      </c>
      <c r="D6" s="37">
        <v>0</v>
      </c>
      <c r="E6" s="38">
        <f t="shared" si="5"/>
        <v>0.5</v>
      </c>
      <c r="F6" s="38">
        <f t="shared" si="6"/>
        <v>0</v>
      </c>
      <c r="G6" s="38">
        <f t="shared" si="7"/>
        <v>3.5</v>
      </c>
      <c r="H6" s="38">
        <f t="shared" si="8"/>
        <v>7</v>
      </c>
      <c r="I6" s="39">
        <f t="shared" si="9"/>
        <v>24.5</v>
      </c>
      <c r="J6" s="39">
        <f t="shared" si="10"/>
        <v>341.875</v>
      </c>
      <c r="K6" s="40"/>
      <c r="L6" s="40"/>
      <c r="M6" s="40"/>
      <c r="N6" s="40">
        <f t="shared" si="11"/>
        <v>0</v>
      </c>
      <c r="O6" s="40"/>
      <c r="P6" s="40"/>
      <c r="Q6" s="40"/>
      <c r="R6" s="41"/>
      <c r="S6" s="42" t="s">
        <v>50</v>
      </c>
      <c r="T6" s="35">
        <v>0.8</v>
      </c>
      <c r="V6" s="42" t="s">
        <v>46</v>
      </c>
      <c r="W6" s="35">
        <v>0.05</v>
      </c>
    </row>
    <row r="7" spans="1:23" ht="16.5">
      <c r="A7" s="37">
        <v>0</v>
      </c>
      <c r="B7" s="37">
        <v>0</v>
      </c>
      <c r="C7" s="37">
        <v>0</v>
      </c>
      <c r="D7" s="37">
        <v>0</v>
      </c>
      <c r="E7" s="38">
        <f t="shared" si="5"/>
        <v>0</v>
      </c>
      <c r="F7" s="38">
        <f t="shared" si="6"/>
        <v>0</v>
      </c>
      <c r="G7" s="38">
        <f t="shared" si="7"/>
        <v>0</v>
      </c>
      <c r="H7" s="38">
        <f t="shared" si="8"/>
        <v>0</v>
      </c>
      <c r="I7" s="39">
        <f t="shared" si="9"/>
        <v>0</v>
      </c>
      <c r="J7" s="39">
        <f t="shared" si="10"/>
        <v>341.875</v>
      </c>
      <c r="K7" s="40"/>
      <c r="L7" s="40"/>
      <c r="M7" s="40"/>
      <c r="N7" s="40">
        <f t="shared" si="11"/>
        <v>0</v>
      </c>
      <c r="O7" s="40"/>
      <c r="P7" s="40"/>
      <c r="Q7" s="40"/>
      <c r="R7" s="41"/>
      <c r="S7" s="42" t="s">
        <v>51</v>
      </c>
      <c r="T7" s="35">
        <v>0.7</v>
      </c>
      <c r="V7" s="44" t="s">
        <v>52</v>
      </c>
      <c r="W7" s="35">
        <v>0.1</v>
      </c>
    </row>
    <row r="8" spans="1:23" ht="16.5">
      <c r="A8" s="37">
        <v>0</v>
      </c>
      <c r="B8" s="37">
        <v>0</v>
      </c>
      <c r="C8" s="37">
        <v>0</v>
      </c>
      <c r="D8" s="37">
        <v>0</v>
      </c>
      <c r="E8" s="38">
        <f t="shared" si="5"/>
        <v>0</v>
      </c>
      <c r="F8" s="38">
        <f t="shared" si="6"/>
        <v>0</v>
      </c>
      <c r="G8" s="38">
        <f t="shared" si="7"/>
        <v>0</v>
      </c>
      <c r="H8" s="38">
        <f t="shared" si="8"/>
        <v>0</v>
      </c>
      <c r="I8" s="39">
        <f t="shared" si="9"/>
        <v>0</v>
      </c>
      <c r="J8" s="39">
        <f t="shared" si="10"/>
        <v>341.875</v>
      </c>
      <c r="K8" s="40"/>
      <c r="L8" s="40"/>
      <c r="M8" s="40"/>
      <c r="N8" s="40">
        <f t="shared" si="11"/>
        <v>0</v>
      </c>
      <c r="O8" s="40"/>
      <c r="P8" s="40"/>
      <c r="Q8" s="40"/>
      <c r="R8" s="41"/>
      <c r="S8" s="42" t="s">
        <v>53</v>
      </c>
      <c r="T8" s="35">
        <v>0.6</v>
      </c>
      <c r="V8" t="s">
        <v>54</v>
      </c>
      <c r="W8" s="35">
        <v>0.15</v>
      </c>
    </row>
    <row r="9" spans="1:23" ht="16.5">
      <c r="A9" s="37">
        <v>0</v>
      </c>
      <c r="B9" s="37">
        <v>0</v>
      </c>
      <c r="C9" s="37">
        <v>0</v>
      </c>
      <c r="D9" s="37">
        <v>0</v>
      </c>
      <c r="E9" s="38">
        <f t="shared" si="5"/>
        <v>0</v>
      </c>
      <c r="F9" s="38">
        <f t="shared" si="6"/>
        <v>0</v>
      </c>
      <c r="G9" s="38">
        <f t="shared" si="7"/>
        <v>0</v>
      </c>
      <c r="H9" s="38">
        <f t="shared" si="8"/>
        <v>0</v>
      </c>
      <c r="I9" s="39">
        <f t="shared" si="9"/>
        <v>0</v>
      </c>
      <c r="J9" s="39">
        <f t="shared" si="10"/>
        <v>341.875</v>
      </c>
      <c r="K9" s="40"/>
      <c r="L9" s="40"/>
      <c r="M9" s="40"/>
      <c r="N9" s="40">
        <f t="shared" si="11"/>
        <v>0</v>
      </c>
      <c r="O9" s="40"/>
      <c r="P9" s="40"/>
      <c r="Q9" s="40"/>
      <c r="R9" s="41"/>
      <c r="S9" t="s">
        <v>55</v>
      </c>
      <c r="T9" s="35">
        <v>0.5</v>
      </c>
      <c r="V9" t="s">
        <v>56</v>
      </c>
      <c r="W9" s="35">
        <v>0.2</v>
      </c>
    </row>
    <row r="10" spans="1:23" ht="16.5">
      <c r="A10" s="37">
        <v>0</v>
      </c>
      <c r="B10" s="37">
        <v>0</v>
      </c>
      <c r="C10" s="37">
        <v>0</v>
      </c>
      <c r="D10" s="37">
        <v>0</v>
      </c>
      <c r="E10" s="38">
        <f t="shared" si="5"/>
        <v>0</v>
      </c>
      <c r="F10" s="38">
        <f t="shared" si="6"/>
        <v>0</v>
      </c>
      <c r="G10" s="38">
        <f t="shared" si="7"/>
        <v>0</v>
      </c>
      <c r="H10" s="38">
        <f t="shared" si="8"/>
        <v>0</v>
      </c>
      <c r="I10" s="39">
        <f t="shared" si="9"/>
        <v>0</v>
      </c>
      <c r="J10" s="39">
        <f t="shared" si="10"/>
        <v>341.875</v>
      </c>
      <c r="K10" s="40"/>
      <c r="L10" s="40"/>
      <c r="M10" s="40"/>
      <c r="N10" s="40">
        <f t="shared" si="11"/>
        <v>0</v>
      </c>
      <c r="O10" s="40"/>
      <c r="P10" s="40"/>
      <c r="Q10" s="40"/>
      <c r="R10" s="41"/>
      <c r="S10" t="s">
        <v>57</v>
      </c>
      <c r="T10" s="35">
        <v>0.4</v>
      </c>
    </row>
    <row r="11" spans="1:23" ht="16.5">
      <c r="A11" s="37">
        <v>0</v>
      </c>
      <c r="B11" s="37">
        <v>0</v>
      </c>
      <c r="C11" s="37">
        <v>0</v>
      </c>
      <c r="D11" s="37">
        <v>0</v>
      </c>
      <c r="E11" s="38">
        <f t="shared" si="5"/>
        <v>0</v>
      </c>
      <c r="F11" s="38">
        <f t="shared" si="6"/>
        <v>0</v>
      </c>
      <c r="G11" s="38">
        <f t="shared" si="7"/>
        <v>0</v>
      </c>
      <c r="H11" s="38">
        <f t="shared" si="8"/>
        <v>0</v>
      </c>
      <c r="I11" s="39">
        <f t="shared" si="9"/>
        <v>0</v>
      </c>
      <c r="J11" s="39">
        <f t="shared" si="10"/>
        <v>341.875</v>
      </c>
      <c r="K11" s="40"/>
      <c r="L11" s="40"/>
      <c r="M11" s="40"/>
      <c r="N11" s="40">
        <f t="shared" si="11"/>
        <v>0</v>
      </c>
      <c r="O11" s="40"/>
      <c r="P11" s="40"/>
      <c r="Q11" s="40"/>
      <c r="R11" s="41"/>
      <c r="T11" s="35"/>
    </row>
    <row r="12" spans="1:23" ht="16.5">
      <c r="A12" s="37">
        <v>0</v>
      </c>
      <c r="B12" s="37">
        <v>0</v>
      </c>
      <c r="C12" s="37">
        <v>0</v>
      </c>
      <c r="D12" s="37">
        <v>0</v>
      </c>
      <c r="E12" s="38">
        <f t="shared" si="5"/>
        <v>0</v>
      </c>
      <c r="F12" s="38">
        <f t="shared" si="6"/>
        <v>0</v>
      </c>
      <c r="G12" s="38">
        <f t="shared" si="7"/>
        <v>0</v>
      </c>
      <c r="H12" s="38">
        <f t="shared" si="8"/>
        <v>0</v>
      </c>
      <c r="I12" s="45">
        <f t="shared" si="9"/>
        <v>0</v>
      </c>
      <c r="J12" s="39">
        <f>J11+I12</f>
        <v>341.875</v>
      </c>
      <c r="K12" s="40"/>
      <c r="L12" s="40"/>
      <c r="M12" s="40"/>
      <c r="N12" s="40">
        <f t="shared" si="11"/>
        <v>0</v>
      </c>
      <c r="O12" s="40"/>
      <c r="P12" s="40"/>
      <c r="Q12" s="40"/>
      <c r="R12" s="41"/>
      <c r="S12" t="s">
        <v>58</v>
      </c>
      <c r="T12" s="35">
        <v>0.3</v>
      </c>
    </row>
    <row r="13" spans="1:23" ht="16.5">
      <c r="A13" s="37">
        <v>0</v>
      </c>
      <c r="B13" s="37">
        <v>0</v>
      </c>
      <c r="C13" s="37">
        <v>0</v>
      </c>
      <c r="D13" s="37">
        <v>0</v>
      </c>
      <c r="E13" s="38">
        <f t="shared" si="5"/>
        <v>0</v>
      </c>
      <c r="F13" s="38">
        <f t="shared" si="6"/>
        <v>0</v>
      </c>
      <c r="G13" s="38">
        <f t="shared" si="7"/>
        <v>0</v>
      </c>
      <c r="H13" s="38">
        <f t="shared" si="8"/>
        <v>0</v>
      </c>
      <c r="I13" s="39">
        <f t="shared" si="9"/>
        <v>0</v>
      </c>
      <c r="J13" s="39">
        <f t="shared" si="10"/>
        <v>341.875</v>
      </c>
      <c r="K13" s="40"/>
      <c r="L13" s="40"/>
      <c r="M13" s="40"/>
      <c r="N13" s="40">
        <f t="shared" si="11"/>
        <v>0</v>
      </c>
      <c r="O13" s="40"/>
      <c r="P13" s="40"/>
      <c r="Q13" s="40"/>
      <c r="R13" s="41"/>
    </row>
    <row r="14" spans="1:23" ht="16.5">
      <c r="A14" s="37">
        <v>0</v>
      </c>
      <c r="B14" s="37">
        <v>0</v>
      </c>
      <c r="C14" s="37">
        <v>0</v>
      </c>
      <c r="D14" s="37">
        <v>0</v>
      </c>
      <c r="E14" s="38">
        <f t="shared" si="5"/>
        <v>0</v>
      </c>
      <c r="F14" s="38">
        <f t="shared" si="6"/>
        <v>0</v>
      </c>
      <c r="G14" s="38">
        <f t="shared" si="7"/>
        <v>0</v>
      </c>
      <c r="H14" s="38">
        <f t="shared" si="8"/>
        <v>0</v>
      </c>
      <c r="I14" s="39">
        <f t="shared" si="9"/>
        <v>0</v>
      </c>
      <c r="J14" s="39">
        <f t="shared" si="10"/>
        <v>341.875</v>
      </c>
      <c r="K14" s="40"/>
      <c r="L14" s="40"/>
      <c r="M14" s="40"/>
      <c r="N14" s="46"/>
      <c r="O14" s="40"/>
      <c r="P14" s="40"/>
      <c r="Q14" s="40"/>
      <c r="R14" s="41"/>
    </row>
    <row r="15" spans="1:23" ht="16.5">
      <c r="A15" s="37">
        <v>0</v>
      </c>
      <c r="B15" s="37">
        <v>0</v>
      </c>
      <c r="C15" s="37">
        <v>0</v>
      </c>
      <c r="D15" s="37">
        <v>0</v>
      </c>
      <c r="E15" s="47">
        <f t="shared" si="5"/>
        <v>0</v>
      </c>
      <c r="F15" s="47">
        <f t="shared" si="6"/>
        <v>0</v>
      </c>
      <c r="G15" s="47">
        <f t="shared" si="7"/>
        <v>0</v>
      </c>
      <c r="H15" s="47">
        <f t="shared" si="8"/>
        <v>0</v>
      </c>
      <c r="I15" s="45">
        <f t="shared" si="9"/>
        <v>0</v>
      </c>
      <c r="J15" s="39">
        <f t="shared" si="10"/>
        <v>341.875</v>
      </c>
      <c r="K15" s="40"/>
      <c r="L15" s="40"/>
      <c r="M15" s="40"/>
      <c r="N15" s="40">
        <f>L15*M15</f>
        <v>0</v>
      </c>
      <c r="O15" s="40"/>
      <c r="P15" s="40"/>
      <c r="Q15" s="40"/>
      <c r="R15" s="41"/>
    </row>
    <row r="16" spans="1:23" ht="16.5">
      <c r="A16" s="37">
        <v>0</v>
      </c>
      <c r="B16" s="37">
        <v>0</v>
      </c>
      <c r="C16" s="37">
        <v>0</v>
      </c>
      <c r="D16" s="37">
        <v>0</v>
      </c>
      <c r="E16" s="38">
        <f>B16/12</f>
        <v>0</v>
      </c>
      <c r="F16" s="38">
        <f>D16/12</f>
        <v>0</v>
      </c>
      <c r="G16" s="38">
        <f>A16+E16</f>
        <v>0</v>
      </c>
      <c r="H16" s="38">
        <f>C16+F16</f>
        <v>0</v>
      </c>
      <c r="I16" s="39">
        <f t="shared" si="9"/>
        <v>0</v>
      </c>
      <c r="J16" s="39">
        <f t="shared" si="10"/>
        <v>341.875</v>
      </c>
      <c r="K16" s="40"/>
      <c r="L16" s="40"/>
      <c r="M16" s="40"/>
      <c r="N16" s="40">
        <f t="shared" si="11"/>
        <v>0</v>
      </c>
      <c r="O16" s="40"/>
      <c r="P16" s="40"/>
      <c r="Q16" s="40"/>
      <c r="R16" s="41"/>
    </row>
    <row r="17" spans="1:21" ht="16.5">
      <c r="A17" s="37">
        <v>0</v>
      </c>
      <c r="B17" s="37">
        <v>0</v>
      </c>
      <c r="C17" s="37">
        <v>0</v>
      </c>
      <c r="D17" s="37">
        <v>0</v>
      </c>
      <c r="E17" s="38">
        <f>B17/12</f>
        <v>0</v>
      </c>
      <c r="F17" s="38">
        <f>D17/12</f>
        <v>0</v>
      </c>
      <c r="G17" s="38">
        <f>A17+E17</f>
        <v>0</v>
      </c>
      <c r="H17" s="38">
        <f>C17+F17</f>
        <v>0</v>
      </c>
      <c r="I17" s="39">
        <f t="shared" si="9"/>
        <v>0</v>
      </c>
      <c r="J17" s="39">
        <f t="shared" si="10"/>
        <v>341.875</v>
      </c>
      <c r="K17" s="40"/>
      <c r="L17" s="40"/>
      <c r="M17" s="40"/>
      <c r="N17" s="40">
        <f t="shared" si="11"/>
        <v>0</v>
      </c>
      <c r="O17" s="40"/>
      <c r="P17" s="40"/>
      <c r="Q17" s="40"/>
      <c r="R17" s="41"/>
    </row>
    <row r="18" spans="1:21" ht="16.5">
      <c r="A18" s="37">
        <v>0</v>
      </c>
      <c r="B18" s="37">
        <v>0</v>
      </c>
      <c r="C18" s="37">
        <v>0</v>
      </c>
      <c r="D18" s="37">
        <v>0</v>
      </c>
      <c r="E18" s="47">
        <f>B18/12</f>
        <v>0</v>
      </c>
      <c r="F18" s="47">
        <f>D18/12</f>
        <v>0</v>
      </c>
      <c r="G18" s="47">
        <f>A18+E18</f>
        <v>0</v>
      </c>
      <c r="H18" s="47">
        <f>C18+F18</f>
        <v>0</v>
      </c>
      <c r="I18" s="45">
        <f>G18*H18</f>
        <v>0</v>
      </c>
      <c r="J18" s="39">
        <f t="shared" si="10"/>
        <v>341.875</v>
      </c>
      <c r="K18" s="40"/>
      <c r="L18" s="40"/>
      <c r="M18" s="40"/>
      <c r="N18" s="40">
        <f t="shared" si="11"/>
        <v>0</v>
      </c>
      <c r="O18" s="40"/>
      <c r="P18" s="40"/>
      <c r="Q18" s="40"/>
      <c r="R18" s="41"/>
    </row>
    <row r="19" spans="1:21" ht="16.5">
      <c r="A19" s="37">
        <v>0</v>
      </c>
      <c r="B19" s="37">
        <v>0</v>
      </c>
      <c r="C19" s="37">
        <v>0</v>
      </c>
      <c r="D19" s="37">
        <v>0</v>
      </c>
      <c r="E19" s="47">
        <f t="shared" si="5"/>
        <v>0</v>
      </c>
      <c r="F19" s="47">
        <f t="shared" si="6"/>
        <v>0</v>
      </c>
      <c r="G19" s="47">
        <f t="shared" si="7"/>
        <v>0</v>
      </c>
      <c r="H19" s="47">
        <f t="shared" si="8"/>
        <v>0</v>
      </c>
      <c r="I19" s="45">
        <f t="shared" si="9"/>
        <v>0</v>
      </c>
      <c r="J19" s="39">
        <f t="shared" si="10"/>
        <v>341.875</v>
      </c>
      <c r="K19" s="40"/>
      <c r="L19" s="40"/>
      <c r="M19" s="40"/>
      <c r="N19" s="46">
        <f>SUM(N15:N18)</f>
        <v>0</v>
      </c>
      <c r="O19" s="40"/>
      <c r="P19" s="40"/>
      <c r="Q19" s="40"/>
      <c r="R19" s="41"/>
    </row>
    <row r="20" spans="1:21" ht="16.5">
      <c r="A20" s="37">
        <v>0</v>
      </c>
      <c r="B20" s="37">
        <v>0</v>
      </c>
      <c r="C20" s="37">
        <v>0</v>
      </c>
      <c r="D20" s="37">
        <v>0</v>
      </c>
      <c r="E20" s="47">
        <f>B20/12</f>
        <v>0</v>
      </c>
      <c r="F20" s="47">
        <f>D20/12</f>
        <v>0</v>
      </c>
      <c r="G20" s="47">
        <f>A20+E20</f>
        <v>0</v>
      </c>
      <c r="H20" s="47">
        <f>C20+F20</f>
        <v>0</v>
      </c>
      <c r="I20" s="45">
        <f>G20*H20</f>
        <v>0</v>
      </c>
      <c r="J20" s="39">
        <f>J19+I20</f>
        <v>341.875</v>
      </c>
      <c r="K20" s="40"/>
      <c r="L20" s="40"/>
      <c r="M20" s="40"/>
      <c r="N20" s="40"/>
      <c r="O20" s="40"/>
      <c r="P20" s="48"/>
      <c r="Q20" s="48"/>
      <c r="R20" s="41"/>
    </row>
    <row r="21" spans="1:21" ht="16.5">
      <c r="A21" s="37">
        <v>0</v>
      </c>
      <c r="B21" s="37">
        <v>0</v>
      </c>
      <c r="C21" s="37">
        <v>0</v>
      </c>
      <c r="D21" s="37">
        <v>0</v>
      </c>
      <c r="E21" s="47">
        <f t="shared" si="5"/>
        <v>0</v>
      </c>
      <c r="F21" s="47">
        <f t="shared" si="6"/>
        <v>0</v>
      </c>
      <c r="G21" s="47">
        <f t="shared" si="7"/>
        <v>0</v>
      </c>
      <c r="H21" s="47">
        <f t="shared" si="8"/>
        <v>0</v>
      </c>
      <c r="I21" s="45">
        <f t="shared" si="9"/>
        <v>0</v>
      </c>
      <c r="J21" s="39">
        <f t="shared" si="10"/>
        <v>341.875</v>
      </c>
      <c r="K21" s="40"/>
      <c r="L21" s="40"/>
      <c r="M21" s="40"/>
      <c r="N21" s="49"/>
      <c r="O21" s="40"/>
      <c r="P21" s="40"/>
      <c r="Q21" s="40"/>
      <c r="R21" s="41"/>
      <c r="S21" s="8"/>
      <c r="U21" s="2"/>
    </row>
    <row r="22" spans="1:21" ht="16.5">
      <c r="A22" s="37">
        <v>0</v>
      </c>
      <c r="B22" s="37">
        <v>0</v>
      </c>
      <c r="C22" s="37">
        <v>0</v>
      </c>
      <c r="D22" s="37">
        <v>0</v>
      </c>
      <c r="E22" s="47">
        <f t="shared" si="5"/>
        <v>0</v>
      </c>
      <c r="F22" s="47">
        <f t="shared" si="6"/>
        <v>0</v>
      </c>
      <c r="G22" s="47">
        <f t="shared" si="7"/>
        <v>0</v>
      </c>
      <c r="H22" s="47">
        <f t="shared" si="8"/>
        <v>0</v>
      </c>
      <c r="I22" s="45">
        <f t="shared" si="9"/>
        <v>0</v>
      </c>
      <c r="J22" s="39">
        <f t="shared" si="10"/>
        <v>341.875</v>
      </c>
      <c r="K22" s="40"/>
      <c r="L22" s="40"/>
      <c r="M22" s="40"/>
      <c r="N22" s="41"/>
      <c r="O22" s="40"/>
      <c r="P22" s="40"/>
      <c r="Q22" s="40"/>
      <c r="R22" s="41"/>
    </row>
    <row r="23" spans="1:21" ht="16.5">
      <c r="A23" s="37">
        <v>0</v>
      </c>
      <c r="B23" s="37">
        <v>0</v>
      </c>
      <c r="C23" s="37">
        <v>0</v>
      </c>
      <c r="D23" s="37">
        <v>0</v>
      </c>
      <c r="E23" s="47">
        <f t="shared" si="5"/>
        <v>0</v>
      </c>
      <c r="F23" s="47">
        <f t="shared" si="5"/>
        <v>0</v>
      </c>
      <c r="G23" s="47">
        <f t="shared" si="5"/>
        <v>0</v>
      </c>
      <c r="H23" s="47">
        <f t="shared" si="5"/>
        <v>0</v>
      </c>
      <c r="I23" s="47">
        <f t="shared" si="5"/>
        <v>0</v>
      </c>
      <c r="J23" s="39">
        <f t="shared" si="10"/>
        <v>341.875</v>
      </c>
      <c r="K23" s="40" t="s">
        <v>90</v>
      </c>
      <c r="L23" s="40" t="s">
        <v>91</v>
      </c>
      <c r="M23" s="40"/>
      <c r="N23" s="41"/>
      <c r="O23" s="40"/>
      <c r="P23" s="40" t="s">
        <v>93</v>
      </c>
      <c r="Q23" s="40"/>
      <c r="R23" s="41"/>
    </row>
    <row r="24" spans="1:21" ht="16.5">
      <c r="A24" s="37">
        <v>0</v>
      </c>
      <c r="B24" s="37">
        <v>0</v>
      </c>
      <c r="C24" s="37">
        <v>0</v>
      </c>
      <c r="D24" s="37">
        <v>0</v>
      </c>
      <c r="E24" s="47">
        <f t="shared" ref="E24:I30" si="12">B24/12</f>
        <v>0</v>
      </c>
      <c r="F24" s="47">
        <f t="shared" si="12"/>
        <v>0</v>
      </c>
      <c r="G24" s="47">
        <f t="shared" si="12"/>
        <v>0</v>
      </c>
      <c r="H24" s="47">
        <f t="shared" si="12"/>
        <v>0</v>
      </c>
      <c r="I24" s="47">
        <f t="shared" si="12"/>
        <v>0</v>
      </c>
      <c r="J24" s="39">
        <f t="shared" si="10"/>
        <v>341.875</v>
      </c>
      <c r="K24" s="40"/>
      <c r="L24" s="40"/>
      <c r="M24" s="40"/>
      <c r="N24" s="49" t="s">
        <v>89</v>
      </c>
      <c r="O24" s="46"/>
      <c r="P24" s="40"/>
      <c r="Q24" s="40"/>
      <c r="R24" s="49" t="s">
        <v>89</v>
      </c>
    </row>
    <row r="25" spans="1:21" ht="16.5">
      <c r="A25" s="37">
        <v>0</v>
      </c>
      <c r="B25" s="37">
        <v>0</v>
      </c>
      <c r="C25" s="37">
        <v>0</v>
      </c>
      <c r="D25" s="37">
        <v>0</v>
      </c>
      <c r="E25" s="47">
        <f t="shared" si="12"/>
        <v>0</v>
      </c>
      <c r="F25" s="47">
        <f t="shared" si="12"/>
        <v>0</v>
      </c>
      <c r="G25" s="47">
        <f t="shared" si="12"/>
        <v>0</v>
      </c>
      <c r="H25" s="47">
        <f t="shared" si="12"/>
        <v>0</v>
      </c>
      <c r="I25" s="47">
        <f t="shared" si="12"/>
        <v>0</v>
      </c>
      <c r="J25" s="39">
        <f t="shared" si="10"/>
        <v>341.875</v>
      </c>
      <c r="K25" s="40"/>
      <c r="L25" s="40"/>
      <c r="M25" s="50"/>
      <c r="N25" s="40"/>
      <c r="O25" s="40"/>
      <c r="P25" s="40"/>
      <c r="Q25" s="40"/>
      <c r="R25" s="40"/>
    </row>
    <row r="26" spans="1:21" ht="16.5">
      <c r="A26" s="37">
        <v>0</v>
      </c>
      <c r="B26" s="37">
        <v>0</v>
      </c>
      <c r="C26" s="37">
        <v>0</v>
      </c>
      <c r="D26" s="37">
        <v>0</v>
      </c>
      <c r="E26" s="47">
        <f t="shared" si="12"/>
        <v>0</v>
      </c>
      <c r="F26" s="47">
        <f t="shared" si="12"/>
        <v>0</v>
      </c>
      <c r="G26" s="47">
        <f t="shared" si="12"/>
        <v>0</v>
      </c>
      <c r="H26" s="47">
        <f t="shared" si="12"/>
        <v>0</v>
      </c>
      <c r="I26" s="47">
        <f t="shared" si="12"/>
        <v>0</v>
      </c>
      <c r="J26" s="39">
        <f t="shared" si="10"/>
        <v>341.875</v>
      </c>
      <c r="K26" s="40"/>
      <c r="L26" s="40"/>
      <c r="M26" s="50"/>
      <c r="N26" s="40"/>
      <c r="O26" s="40"/>
      <c r="P26" s="40" t="s">
        <v>75</v>
      </c>
      <c r="Q26" s="54">
        <v>0.1</v>
      </c>
      <c r="R26" s="40"/>
    </row>
    <row r="27" spans="1:21" ht="16.5">
      <c r="A27" s="37">
        <v>0</v>
      </c>
      <c r="B27" s="37">
        <v>0</v>
      </c>
      <c r="C27" s="37">
        <v>0</v>
      </c>
      <c r="D27" s="37">
        <v>0</v>
      </c>
      <c r="E27" s="47">
        <f t="shared" si="12"/>
        <v>0</v>
      </c>
      <c r="F27" s="47">
        <f t="shared" si="12"/>
        <v>0</v>
      </c>
      <c r="G27" s="47">
        <f t="shared" si="12"/>
        <v>0</v>
      </c>
      <c r="H27" s="47">
        <f t="shared" si="12"/>
        <v>0</v>
      </c>
      <c r="I27" s="47">
        <f t="shared" si="12"/>
        <v>0</v>
      </c>
      <c r="J27" s="39">
        <f t="shared" si="10"/>
        <v>341.875</v>
      </c>
      <c r="K27" s="40"/>
      <c r="L27" s="40"/>
      <c r="M27" s="40"/>
      <c r="N27" s="40"/>
      <c r="O27" s="40"/>
      <c r="P27" s="40"/>
      <c r="Q27" s="40"/>
      <c r="R27" s="40"/>
    </row>
    <row r="28" spans="1:21" ht="16.5">
      <c r="A28" s="37">
        <v>0</v>
      </c>
      <c r="B28" s="37">
        <v>0</v>
      </c>
      <c r="C28" s="37">
        <v>0</v>
      </c>
      <c r="D28" s="37">
        <v>0</v>
      </c>
      <c r="E28" s="47">
        <f t="shared" si="12"/>
        <v>0</v>
      </c>
      <c r="F28" s="47">
        <f t="shared" si="12"/>
        <v>0</v>
      </c>
      <c r="G28" s="47">
        <f t="shared" si="12"/>
        <v>0</v>
      </c>
      <c r="H28" s="47">
        <f t="shared" si="12"/>
        <v>0</v>
      </c>
      <c r="I28" s="47">
        <f t="shared" si="12"/>
        <v>0</v>
      </c>
      <c r="J28" s="39">
        <f t="shared" si="10"/>
        <v>341.875</v>
      </c>
      <c r="K28" s="40"/>
      <c r="L28" s="40"/>
      <c r="M28" s="40"/>
      <c r="N28" s="40" t="s">
        <v>92</v>
      </c>
      <c r="O28" s="49" t="s">
        <v>89</v>
      </c>
      <c r="P28" s="40"/>
      <c r="Q28" s="40"/>
      <c r="R28" s="40"/>
    </row>
    <row r="29" spans="1:21" ht="16.5">
      <c r="A29" s="37">
        <v>0</v>
      </c>
      <c r="B29" s="37">
        <v>0</v>
      </c>
      <c r="C29" s="37">
        <v>0</v>
      </c>
      <c r="D29" s="37">
        <v>0</v>
      </c>
      <c r="E29" s="47">
        <f t="shared" si="12"/>
        <v>0</v>
      </c>
      <c r="F29" s="47">
        <f t="shared" si="6"/>
        <v>0</v>
      </c>
      <c r="G29" s="47">
        <f t="shared" si="7"/>
        <v>0</v>
      </c>
      <c r="H29" s="47">
        <f t="shared" si="8"/>
        <v>0</v>
      </c>
      <c r="I29" s="45">
        <f t="shared" ref="I29:I30" si="13">G29*H29</f>
        <v>0</v>
      </c>
      <c r="J29" s="39">
        <f t="shared" si="10"/>
        <v>341.875</v>
      </c>
      <c r="K29" s="40"/>
      <c r="L29" s="40"/>
      <c r="M29" s="40"/>
      <c r="N29" s="40"/>
      <c r="O29" s="40">
        <f>MROUND(N29*10.764,1)</f>
        <v>0</v>
      </c>
      <c r="P29" s="51"/>
      <c r="Q29" s="51"/>
      <c r="R29" s="40"/>
    </row>
    <row r="30" spans="1:21" ht="16.5">
      <c r="A30" s="37">
        <v>0</v>
      </c>
      <c r="B30" s="37">
        <v>0</v>
      </c>
      <c r="C30" s="37">
        <v>0</v>
      </c>
      <c r="D30" s="37">
        <v>0</v>
      </c>
      <c r="E30" s="47">
        <f t="shared" si="12"/>
        <v>0</v>
      </c>
      <c r="F30" s="47">
        <f t="shared" si="6"/>
        <v>0</v>
      </c>
      <c r="G30" s="47">
        <f t="shared" si="7"/>
        <v>0</v>
      </c>
      <c r="H30" s="47">
        <f t="shared" si="8"/>
        <v>0</v>
      </c>
      <c r="I30" s="45">
        <f t="shared" si="13"/>
        <v>0</v>
      </c>
      <c r="J30" s="39">
        <f t="shared" si="10"/>
        <v>341.875</v>
      </c>
      <c r="K30" s="40"/>
      <c r="L30" s="40"/>
      <c r="M30" s="40"/>
      <c r="N30" s="40"/>
      <c r="O30" s="40"/>
      <c r="P30" s="52"/>
      <c r="Q30" s="52"/>
      <c r="R30" s="40"/>
    </row>
    <row r="31" spans="1:21">
      <c r="L31" s="71"/>
      <c r="M31" s="71"/>
      <c r="N31" s="71"/>
    </row>
    <row r="32" spans="1:21">
      <c r="L32" s="71"/>
      <c r="M32" s="71"/>
      <c r="N32" s="71"/>
    </row>
    <row r="33" spans="12:17">
      <c r="L33" s="71"/>
      <c r="M33" s="71"/>
      <c r="N33" s="71"/>
      <c r="P33" s="53"/>
      <c r="Q33" s="53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I84"/>
  <sheetViews>
    <sheetView tabSelected="1" workbookViewId="0">
      <selection activeCell="C19" sqref="C19"/>
    </sheetView>
  </sheetViews>
  <sheetFormatPr defaultRowHeight="15"/>
  <cols>
    <col min="1" max="1" width="21.7109375" bestFit="1" customWidth="1"/>
    <col min="2" max="2" width="13.42578125" bestFit="1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1.5703125" bestFit="1" customWidth="1"/>
  </cols>
  <sheetData>
    <row r="1" spans="1:9">
      <c r="A1" s="11"/>
      <c r="B1" s="12"/>
      <c r="C1" s="13"/>
      <c r="D1" s="14"/>
      <c r="F1" s="74"/>
      <c r="G1" s="74"/>
    </row>
    <row r="2" spans="1:9">
      <c r="A2" s="15"/>
      <c r="C2" s="16" t="s">
        <v>98</v>
      </c>
      <c r="D2" s="17"/>
      <c r="F2" s="74"/>
      <c r="G2" s="74"/>
    </row>
    <row r="3" spans="1:9">
      <c r="A3" s="15" t="s">
        <v>13</v>
      </c>
      <c r="B3" s="18"/>
      <c r="C3" s="19">
        <v>3600</v>
      </c>
      <c r="D3" s="20" t="s">
        <v>97</v>
      </c>
      <c r="F3" s="74"/>
      <c r="G3" s="74"/>
      <c r="H3" s="74"/>
      <c r="I3" s="74"/>
    </row>
    <row r="4" spans="1:9" ht="30">
      <c r="A4" s="21" t="s">
        <v>14</v>
      </c>
      <c r="B4" s="18"/>
      <c r="C4" s="19">
        <v>2000</v>
      </c>
      <c r="D4" s="22"/>
      <c r="F4" s="74"/>
      <c r="G4" s="74"/>
      <c r="H4" s="74"/>
      <c r="I4" s="74"/>
    </row>
    <row r="5" spans="1:9" ht="16.5">
      <c r="A5" s="15" t="s">
        <v>15</v>
      </c>
      <c r="B5" s="18"/>
      <c r="C5" s="19">
        <f>C3-C4</f>
        <v>1600</v>
      </c>
      <c r="D5" s="22"/>
      <c r="F5" s="74"/>
      <c r="G5" s="74"/>
      <c r="H5" s="114"/>
      <c r="I5" s="74"/>
    </row>
    <row r="6" spans="1:9">
      <c r="A6" s="15" t="s">
        <v>16</v>
      </c>
      <c r="B6" s="18"/>
      <c r="C6" s="19">
        <f>C4</f>
        <v>2000</v>
      </c>
      <c r="D6" s="22"/>
      <c r="F6" s="74"/>
      <c r="G6" s="74"/>
    </row>
    <row r="7" spans="1:9">
      <c r="A7" s="15" t="s">
        <v>17</v>
      </c>
      <c r="B7" s="23"/>
      <c r="C7" s="24">
        <v>10</v>
      </c>
      <c r="D7" s="24"/>
      <c r="F7" s="74"/>
      <c r="G7" s="74"/>
    </row>
    <row r="8" spans="1:9">
      <c r="A8" s="15" t="s">
        <v>18</v>
      </c>
      <c r="B8" s="23"/>
      <c r="C8" s="24">
        <v>60</v>
      </c>
      <c r="D8" s="24"/>
      <c r="F8" s="74"/>
      <c r="G8" s="74"/>
    </row>
    <row r="9" spans="1:9">
      <c r="A9" s="15" t="s">
        <v>19</v>
      </c>
      <c r="B9" s="23"/>
      <c r="C9" s="24">
        <v>60</v>
      </c>
      <c r="D9" s="24"/>
      <c r="F9" s="74"/>
      <c r="G9" s="74"/>
    </row>
    <row r="10" spans="1:9" ht="30">
      <c r="A10" s="21" t="s">
        <v>20</v>
      </c>
      <c r="B10" s="23"/>
      <c r="C10" s="24">
        <f>90*C7/C9</f>
        <v>15</v>
      </c>
      <c r="D10" s="24"/>
      <c r="F10" s="74"/>
      <c r="G10" s="74"/>
    </row>
    <row r="11" spans="1:9">
      <c r="A11" s="15"/>
      <c r="B11" s="25"/>
      <c r="C11" s="26">
        <f>C10%</f>
        <v>0.15</v>
      </c>
      <c r="D11" s="26"/>
      <c r="F11" s="74"/>
      <c r="G11" s="74"/>
    </row>
    <row r="12" spans="1:9">
      <c r="A12" s="15" t="s">
        <v>21</v>
      </c>
      <c r="B12" s="18"/>
      <c r="C12" s="19">
        <f>C6*C11</f>
        <v>300</v>
      </c>
      <c r="D12" s="22"/>
      <c r="F12" s="74"/>
      <c r="G12" s="74"/>
    </row>
    <row r="13" spans="1:9">
      <c r="A13" s="15" t="s">
        <v>22</v>
      </c>
      <c r="B13" s="18"/>
      <c r="C13" s="19">
        <f>C6-C12</f>
        <v>1700</v>
      </c>
      <c r="D13" s="22"/>
      <c r="F13" s="74"/>
      <c r="G13" s="74"/>
    </row>
    <row r="14" spans="1:9">
      <c r="A14" s="15" t="s">
        <v>15</v>
      </c>
      <c r="B14" s="18"/>
      <c r="C14" s="19">
        <f>C5</f>
        <v>1600</v>
      </c>
      <c r="D14" s="22"/>
      <c r="F14" s="74"/>
      <c r="G14" s="74"/>
    </row>
    <row r="15" spans="1:9">
      <c r="B15" s="18"/>
      <c r="C15" s="19"/>
      <c r="D15" s="22"/>
      <c r="F15" s="74"/>
      <c r="G15" s="74"/>
    </row>
    <row r="16" spans="1:9">
      <c r="A16" s="27" t="s">
        <v>23</v>
      </c>
      <c r="B16" s="28"/>
      <c r="C16" s="20">
        <f>C14+C13</f>
        <v>3300</v>
      </c>
      <c r="D16" s="20"/>
      <c r="E16" s="60"/>
      <c r="F16" s="74"/>
      <c r="G16" s="74"/>
    </row>
    <row r="17" spans="1:7">
      <c r="B17" s="23"/>
      <c r="C17" s="24"/>
      <c r="D17" s="24"/>
      <c r="F17" s="74"/>
      <c r="G17" s="74"/>
    </row>
    <row r="18" spans="1:7" ht="16.5">
      <c r="A18" s="27" t="s">
        <v>94</v>
      </c>
      <c r="B18" s="7"/>
      <c r="C18" s="72">
        <v>585</v>
      </c>
      <c r="D18" s="72"/>
      <c r="E18" s="73"/>
      <c r="F18" s="74"/>
      <c r="G18" s="74"/>
    </row>
    <row r="19" spans="1:7">
      <c r="A19" s="15"/>
      <c r="B19" s="6"/>
      <c r="C19" s="29">
        <f>C18*C16</f>
        <v>1930500</v>
      </c>
      <c r="D19" s="74" t="s">
        <v>68</v>
      </c>
      <c r="E19" s="29"/>
      <c r="F19" s="74"/>
      <c r="G19" s="74"/>
    </row>
    <row r="20" spans="1:7">
      <c r="A20" s="15"/>
      <c r="C20" s="30">
        <f>C19*95%</f>
        <v>1833975</v>
      </c>
      <c r="D20" s="74" t="s">
        <v>24</v>
      </c>
      <c r="E20" s="30"/>
      <c r="F20" s="74"/>
      <c r="G20" s="74"/>
    </row>
    <row r="21" spans="1:7">
      <c r="A21" s="15"/>
      <c r="C21" s="30">
        <f>C19*80%</f>
        <v>1544400</v>
      </c>
      <c r="D21" s="74" t="s">
        <v>25</v>
      </c>
      <c r="E21" s="30"/>
      <c r="F21" s="74"/>
      <c r="G21" s="74"/>
    </row>
    <row r="22" spans="1:7">
      <c r="A22" s="15"/>
      <c r="F22" s="74"/>
      <c r="G22" s="74"/>
    </row>
    <row r="23" spans="1:7">
      <c r="A23" s="31" t="s">
        <v>26</v>
      </c>
      <c r="B23" s="32"/>
      <c r="C23" s="33">
        <f>C4*C18</f>
        <v>1170000</v>
      </c>
      <c r="D23" s="33">
        <f>D4*D18</f>
        <v>0</v>
      </c>
    </row>
    <row r="24" spans="1:7">
      <c r="A24" s="15" t="s">
        <v>27</v>
      </c>
    </row>
    <row r="25" spans="1:7">
      <c r="A25" s="34" t="s">
        <v>28</v>
      </c>
      <c r="B25" s="16"/>
      <c r="C25" s="30">
        <f>C19*0.025/12</f>
        <v>4021.875</v>
      </c>
      <c r="D25" s="30"/>
    </row>
    <row r="26" spans="1:7">
      <c r="C26" s="30"/>
      <c r="D26" s="30"/>
    </row>
    <row r="27" spans="1:7">
      <c r="C27" s="30"/>
      <c r="D27" s="30"/>
    </row>
    <row r="28" spans="1:7">
      <c r="C28"/>
      <c r="D28"/>
    </row>
    <row r="29" spans="1:7">
      <c r="C29"/>
      <c r="D29"/>
    </row>
    <row r="30" spans="1:7">
      <c r="C30"/>
      <c r="D30"/>
    </row>
    <row r="31" spans="1:7">
      <c r="C31"/>
      <c r="D31"/>
    </row>
    <row r="32" spans="1:7">
      <c r="C32"/>
      <c r="D32"/>
    </row>
    <row r="33" spans="1:4">
      <c r="C33"/>
      <c r="D33"/>
    </row>
    <row r="34" spans="1:4">
      <c r="C34"/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35"/>
    </row>
    <row r="59" spans="1:1" ht="15.75">
      <c r="A59" s="36"/>
    </row>
    <row r="60" spans="1:1" ht="15.75">
      <c r="A60" s="36"/>
    </row>
    <row r="61" spans="1:1" ht="15.75">
      <c r="A61" s="36"/>
    </row>
    <row r="62" spans="1:1" ht="15.75">
      <c r="A62" s="36"/>
    </row>
    <row r="63" spans="1:1" ht="15.75">
      <c r="A63" s="36"/>
    </row>
    <row r="64" spans="1:1" ht="15.75">
      <c r="A64" s="36"/>
    </row>
    <row r="65" spans="1:1" ht="15.75">
      <c r="A65" s="36"/>
    </row>
    <row r="84" spans="3:3">
      <c r="C84" s="16">
        <f>C83*C82</f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I56"/>
  <sheetViews>
    <sheetView topLeftCell="C1" zoomScale="70" zoomScaleNormal="70" workbookViewId="0">
      <selection activeCell="F5" sqref="F5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15" si="0">N2</f>
        <v>0</v>
      </c>
      <c r="B2" s="4">
        <f t="shared" ref="B2:B15" si="1">Q2</f>
        <v>607.5</v>
      </c>
      <c r="C2" s="4">
        <f t="shared" ref="C2:C15" si="2">B2*1.2</f>
        <v>729</v>
      </c>
      <c r="D2" s="4">
        <f t="shared" ref="D2:D15" si="3">C2*1.2</f>
        <v>874.8</v>
      </c>
      <c r="E2" s="5">
        <f t="shared" ref="E2:E15" si="4">R2</f>
        <v>2300000</v>
      </c>
      <c r="F2" s="115">
        <f t="shared" ref="F2:F15" si="5">ROUND((E2/B2),0)</f>
        <v>3786</v>
      </c>
      <c r="G2" s="115">
        <f t="shared" ref="G2:G15" si="6">ROUND((E2/C2),0)</f>
        <v>3155</v>
      </c>
      <c r="H2" s="115">
        <f t="shared" ref="H2:H15" si="7">ROUND((E2/D2),0)</f>
        <v>2629</v>
      </c>
      <c r="I2" s="115">
        <f t="shared" ref="I2:I15" si="8">T2</f>
        <v>0</v>
      </c>
      <c r="J2" s="115">
        <f t="shared" ref="J2:J15" si="9">U2</f>
        <v>0</v>
      </c>
      <c r="K2" s="116"/>
      <c r="L2" s="116"/>
      <c r="M2" s="116"/>
      <c r="N2" s="116"/>
      <c r="O2" s="71">
        <v>0</v>
      </c>
      <c r="P2" s="71">
        <v>729</v>
      </c>
      <c r="Q2" s="71">
        <f t="shared" ref="Q2:Q12" si="10">P2/1.2</f>
        <v>607.5</v>
      </c>
      <c r="R2" s="2">
        <v>2300000</v>
      </c>
      <c r="S2" s="2"/>
      <c r="T2" s="2"/>
      <c r="AA2" s="65"/>
    </row>
    <row r="3" spans="1:35">
      <c r="A3" s="4">
        <f t="shared" si="0"/>
        <v>0</v>
      </c>
      <c r="B3" s="4">
        <f t="shared" si="1"/>
        <v>554.16666666666674</v>
      </c>
      <c r="C3" s="4">
        <f t="shared" si="2"/>
        <v>665.00000000000011</v>
      </c>
      <c r="D3" s="4">
        <f t="shared" si="3"/>
        <v>798.00000000000011</v>
      </c>
      <c r="E3" s="5">
        <f t="shared" si="4"/>
        <v>2294000</v>
      </c>
      <c r="F3" s="115">
        <f t="shared" si="5"/>
        <v>4140</v>
      </c>
      <c r="G3" s="115">
        <f t="shared" si="6"/>
        <v>3450</v>
      </c>
      <c r="H3" s="115">
        <f t="shared" si="7"/>
        <v>2875</v>
      </c>
      <c r="I3" s="115">
        <f t="shared" si="8"/>
        <v>0</v>
      </c>
      <c r="J3" s="115">
        <f t="shared" si="9"/>
        <v>0</v>
      </c>
      <c r="K3" s="116"/>
      <c r="L3" s="116"/>
      <c r="M3" s="116"/>
      <c r="N3" s="116"/>
      <c r="O3" s="71">
        <v>0</v>
      </c>
      <c r="P3" s="71">
        <v>665</v>
      </c>
      <c r="Q3" s="71">
        <f t="shared" si="10"/>
        <v>554.16666666666674</v>
      </c>
      <c r="R3" s="2">
        <v>2294000</v>
      </c>
      <c r="S3" s="2"/>
      <c r="T3" s="2"/>
      <c r="AE3" s="65"/>
    </row>
    <row r="4" spans="1:35">
      <c r="A4" s="4">
        <f t="shared" si="0"/>
        <v>0</v>
      </c>
      <c r="B4" s="4">
        <f t="shared" si="1"/>
        <v>637.5</v>
      </c>
      <c r="C4" s="4">
        <f t="shared" si="2"/>
        <v>765</v>
      </c>
      <c r="D4" s="4">
        <f t="shared" si="3"/>
        <v>918</v>
      </c>
      <c r="E4" s="5">
        <f t="shared" si="4"/>
        <v>2500000</v>
      </c>
      <c r="F4" s="115">
        <f t="shared" si="5"/>
        <v>3922</v>
      </c>
      <c r="G4" s="115">
        <f t="shared" si="6"/>
        <v>3268</v>
      </c>
      <c r="H4" s="115">
        <f t="shared" si="7"/>
        <v>2723</v>
      </c>
      <c r="I4" s="115">
        <f t="shared" si="8"/>
        <v>0</v>
      </c>
      <c r="J4" s="115">
        <f t="shared" si="9"/>
        <v>0</v>
      </c>
      <c r="K4" s="116"/>
      <c r="L4" s="116"/>
      <c r="M4" s="116"/>
      <c r="N4" s="116"/>
      <c r="O4" s="71">
        <v>0</v>
      </c>
      <c r="P4" s="71">
        <v>765</v>
      </c>
      <c r="Q4" s="71">
        <f t="shared" si="10"/>
        <v>637.5</v>
      </c>
      <c r="R4" s="2">
        <v>2500000</v>
      </c>
      <c r="S4" s="2"/>
      <c r="T4" s="2"/>
    </row>
    <row r="5" spans="1:35">
      <c r="A5" s="4">
        <f t="shared" si="0"/>
        <v>0</v>
      </c>
      <c r="B5" s="4">
        <f t="shared" si="1"/>
        <v>595.83333333333337</v>
      </c>
      <c r="C5" s="4">
        <f t="shared" si="2"/>
        <v>715</v>
      </c>
      <c r="D5" s="4">
        <f t="shared" si="3"/>
        <v>858</v>
      </c>
      <c r="E5" s="5">
        <f t="shared" si="4"/>
        <v>3000000</v>
      </c>
      <c r="F5" s="115">
        <f t="shared" si="5"/>
        <v>5035</v>
      </c>
      <c r="G5" s="115">
        <f t="shared" si="6"/>
        <v>4196</v>
      </c>
      <c r="H5" s="115">
        <f t="shared" si="7"/>
        <v>3497</v>
      </c>
      <c r="I5" s="115">
        <f t="shared" si="8"/>
        <v>0</v>
      </c>
      <c r="J5" s="115">
        <f t="shared" si="9"/>
        <v>0</v>
      </c>
      <c r="K5" s="116"/>
      <c r="L5" s="116"/>
      <c r="M5" s="116"/>
      <c r="N5" s="116"/>
      <c r="O5" s="71">
        <v>0</v>
      </c>
      <c r="P5" s="71">
        <v>715</v>
      </c>
      <c r="Q5" s="71">
        <f t="shared" si="10"/>
        <v>595.83333333333337</v>
      </c>
      <c r="R5" s="2">
        <v>3000000</v>
      </c>
      <c r="S5" s="2"/>
      <c r="T5" s="2"/>
    </row>
    <row r="6" spans="1:35">
      <c r="A6" s="4">
        <f t="shared" si="0"/>
        <v>0</v>
      </c>
      <c r="B6" s="4">
        <f t="shared" si="1"/>
        <v>0</v>
      </c>
      <c r="C6" s="4">
        <f t="shared" si="2"/>
        <v>0</v>
      </c>
      <c r="D6" s="4">
        <f t="shared" si="3"/>
        <v>0</v>
      </c>
      <c r="E6" s="5">
        <f t="shared" si="4"/>
        <v>0</v>
      </c>
      <c r="F6" s="115" t="e">
        <f t="shared" si="5"/>
        <v>#DIV/0!</v>
      </c>
      <c r="G6" s="115" t="e">
        <f t="shared" si="6"/>
        <v>#DIV/0!</v>
      </c>
      <c r="H6" s="115" t="e">
        <f t="shared" si="7"/>
        <v>#DIV/0!</v>
      </c>
      <c r="I6" s="115">
        <f t="shared" si="8"/>
        <v>0</v>
      </c>
      <c r="J6" s="115">
        <f t="shared" si="9"/>
        <v>0</v>
      </c>
      <c r="K6" s="116"/>
      <c r="L6" s="116"/>
      <c r="M6" s="116"/>
      <c r="N6" s="116"/>
      <c r="O6" s="71">
        <v>0</v>
      </c>
      <c r="P6" s="71">
        <f t="shared" ref="P6:P11" si="11">O6/1.2</f>
        <v>0</v>
      </c>
      <c r="Q6" s="71">
        <f t="shared" si="10"/>
        <v>0</v>
      </c>
      <c r="R6" s="2">
        <v>0</v>
      </c>
      <c r="S6" s="2"/>
      <c r="T6" s="2"/>
      <c r="AI6" t="s">
        <v>73</v>
      </c>
    </row>
    <row r="7" spans="1:35">
      <c r="A7" s="4">
        <f t="shared" si="0"/>
        <v>0</v>
      </c>
      <c r="B7" s="4">
        <f t="shared" si="1"/>
        <v>0</v>
      </c>
      <c r="C7" s="4">
        <f t="shared" si="2"/>
        <v>0</v>
      </c>
      <c r="D7" s="4">
        <f t="shared" si="3"/>
        <v>0</v>
      </c>
      <c r="E7" s="5">
        <f t="shared" si="4"/>
        <v>0</v>
      </c>
      <c r="F7" s="4" t="e">
        <f t="shared" si="5"/>
        <v>#DIV/0!</v>
      </c>
      <c r="G7" s="4" t="e">
        <f t="shared" si="6"/>
        <v>#DIV/0!</v>
      </c>
      <c r="H7" s="4" t="e">
        <f t="shared" si="7"/>
        <v>#DIV/0!</v>
      </c>
      <c r="I7" s="4">
        <f t="shared" si="8"/>
        <v>0</v>
      </c>
      <c r="J7" s="4">
        <f t="shared" si="9"/>
        <v>0</v>
      </c>
      <c r="O7" s="71">
        <v>0</v>
      </c>
      <c r="P7" s="71">
        <f t="shared" si="11"/>
        <v>0</v>
      </c>
      <c r="Q7" s="71">
        <f t="shared" si="10"/>
        <v>0</v>
      </c>
      <c r="R7" s="2">
        <v>0</v>
      </c>
      <c r="S7" s="2"/>
      <c r="T7" s="2"/>
    </row>
    <row r="8" spans="1:35">
      <c r="A8" s="4">
        <f t="shared" si="0"/>
        <v>0</v>
      </c>
      <c r="B8" s="4">
        <f t="shared" si="1"/>
        <v>0</v>
      </c>
      <c r="C8" s="4">
        <f t="shared" si="2"/>
        <v>0</v>
      </c>
      <c r="D8" s="4">
        <f t="shared" si="3"/>
        <v>0</v>
      </c>
      <c r="E8" s="5">
        <f t="shared" si="4"/>
        <v>0</v>
      </c>
      <c r="F8" s="4" t="e">
        <f t="shared" si="5"/>
        <v>#DIV/0!</v>
      </c>
      <c r="G8" s="4" t="e">
        <f t="shared" si="6"/>
        <v>#DIV/0!</v>
      </c>
      <c r="H8" s="4" t="e">
        <f t="shared" si="7"/>
        <v>#DIV/0!</v>
      </c>
      <c r="I8" s="4">
        <f t="shared" si="8"/>
        <v>0</v>
      </c>
      <c r="J8" s="4">
        <f t="shared" si="9"/>
        <v>0</v>
      </c>
      <c r="O8" s="71">
        <v>0</v>
      </c>
      <c r="P8" s="71">
        <f t="shared" si="11"/>
        <v>0</v>
      </c>
      <c r="Q8" s="71">
        <f t="shared" si="10"/>
        <v>0</v>
      </c>
      <c r="R8" s="2">
        <v>0</v>
      </c>
      <c r="S8" s="2"/>
      <c r="T8" s="2"/>
    </row>
    <row r="9" spans="1:35">
      <c r="A9" s="4">
        <f t="shared" si="0"/>
        <v>0</v>
      </c>
      <c r="B9" s="4">
        <f t="shared" si="1"/>
        <v>0</v>
      </c>
      <c r="C9" s="4">
        <f t="shared" si="2"/>
        <v>0</v>
      </c>
      <c r="D9" s="4">
        <f t="shared" si="3"/>
        <v>0</v>
      </c>
      <c r="E9" s="5">
        <f t="shared" si="4"/>
        <v>0</v>
      </c>
      <c r="F9" s="4" t="e">
        <f t="shared" si="5"/>
        <v>#DIV/0!</v>
      </c>
      <c r="G9" s="4" t="e">
        <f t="shared" si="6"/>
        <v>#DIV/0!</v>
      </c>
      <c r="H9" s="4" t="e">
        <f t="shared" si="7"/>
        <v>#DIV/0!</v>
      </c>
      <c r="I9" s="4">
        <f t="shared" si="8"/>
        <v>0</v>
      </c>
      <c r="J9" s="4">
        <f t="shared" si="9"/>
        <v>0</v>
      </c>
      <c r="O9" s="71">
        <v>0</v>
      </c>
      <c r="P9" s="71">
        <f t="shared" si="11"/>
        <v>0</v>
      </c>
      <c r="Q9" s="71">
        <f t="shared" si="10"/>
        <v>0</v>
      </c>
      <c r="R9" s="2">
        <v>0</v>
      </c>
      <c r="S9" s="2"/>
      <c r="T9" s="2"/>
    </row>
    <row r="10" spans="1:35">
      <c r="A10" s="4">
        <f t="shared" si="0"/>
        <v>0</v>
      </c>
      <c r="B10" s="4">
        <f t="shared" si="1"/>
        <v>0</v>
      </c>
      <c r="C10" s="4">
        <f t="shared" si="2"/>
        <v>0</v>
      </c>
      <c r="D10" s="4">
        <f t="shared" si="3"/>
        <v>0</v>
      </c>
      <c r="E10" s="5">
        <f t="shared" si="4"/>
        <v>0</v>
      </c>
      <c r="F10" s="4" t="e">
        <f t="shared" si="5"/>
        <v>#DIV/0!</v>
      </c>
      <c r="G10" s="4" t="e">
        <f t="shared" si="6"/>
        <v>#DIV/0!</v>
      </c>
      <c r="H10" s="4" t="e">
        <f t="shared" si="7"/>
        <v>#DIV/0!</v>
      </c>
      <c r="I10" s="4">
        <f t="shared" si="8"/>
        <v>0</v>
      </c>
      <c r="J10" s="4">
        <f t="shared" si="9"/>
        <v>0</v>
      </c>
      <c r="O10" s="71">
        <v>0</v>
      </c>
      <c r="P10" s="71">
        <f t="shared" si="11"/>
        <v>0</v>
      </c>
      <c r="Q10" s="71">
        <f t="shared" si="10"/>
        <v>0</v>
      </c>
      <c r="R10" s="2">
        <v>0</v>
      </c>
      <c r="S10" s="2"/>
    </row>
    <row r="11" spans="1:35" ht="16.5">
      <c r="A11" s="4">
        <f t="shared" si="0"/>
        <v>0</v>
      </c>
      <c r="B11" s="4">
        <f t="shared" si="1"/>
        <v>0</v>
      </c>
      <c r="C11" s="4">
        <f t="shared" si="2"/>
        <v>0</v>
      </c>
      <c r="D11" s="4">
        <f t="shared" si="3"/>
        <v>0</v>
      </c>
      <c r="E11" s="5">
        <f t="shared" si="4"/>
        <v>0</v>
      </c>
      <c r="F11" s="4" t="e">
        <f t="shared" si="5"/>
        <v>#DIV/0!</v>
      </c>
      <c r="G11" s="4" t="e">
        <f t="shared" si="6"/>
        <v>#DIV/0!</v>
      </c>
      <c r="H11" s="4" t="e">
        <f t="shared" si="7"/>
        <v>#DIV/0!</v>
      </c>
      <c r="I11" s="4">
        <f t="shared" si="8"/>
        <v>0</v>
      </c>
      <c r="J11" s="4">
        <f t="shared" si="9"/>
        <v>0</v>
      </c>
      <c r="O11" s="71">
        <v>0</v>
      </c>
      <c r="P11" s="71">
        <f t="shared" si="11"/>
        <v>0</v>
      </c>
      <c r="Q11" s="71">
        <f t="shared" si="10"/>
        <v>0</v>
      </c>
      <c r="R11" s="2">
        <v>0</v>
      </c>
      <c r="S11" s="2"/>
      <c r="V11" s="69"/>
      <c r="W11" s="38"/>
      <c r="X11" s="38"/>
      <c r="Y11" s="38"/>
      <c r="Z11" s="38"/>
      <c r="AA11" s="38"/>
      <c r="AB11" s="38"/>
      <c r="AC11" s="38"/>
    </row>
    <row r="12" spans="1:35" ht="18">
      <c r="A12" s="4">
        <f t="shared" si="0"/>
        <v>0</v>
      </c>
      <c r="B12" s="4">
        <f t="shared" si="1"/>
        <v>0</v>
      </c>
      <c r="C12" s="4">
        <f t="shared" si="2"/>
        <v>0</v>
      </c>
      <c r="D12" s="4">
        <f t="shared" si="3"/>
        <v>0</v>
      </c>
      <c r="E12" s="5">
        <f t="shared" si="4"/>
        <v>0</v>
      </c>
      <c r="F12" s="4" t="e">
        <f t="shared" si="5"/>
        <v>#DIV/0!</v>
      </c>
      <c r="G12" s="4" t="e">
        <f t="shared" si="6"/>
        <v>#DIV/0!</v>
      </c>
      <c r="H12" s="4" t="e">
        <f t="shared" si="7"/>
        <v>#DIV/0!</v>
      </c>
      <c r="I12" s="4">
        <f t="shared" si="8"/>
        <v>0</v>
      </c>
      <c r="J12" s="4">
        <f t="shared" si="9"/>
        <v>0</v>
      </c>
      <c r="O12" s="71">
        <v>0</v>
      </c>
      <c r="P12" s="71">
        <f>O12/1.2</f>
        <v>0</v>
      </c>
      <c r="Q12" s="71">
        <f t="shared" si="10"/>
        <v>0</v>
      </c>
      <c r="R12" s="2">
        <v>0</v>
      </c>
      <c r="S12" s="2"/>
      <c r="V12" s="68"/>
    </row>
    <row r="13" spans="1:35">
      <c r="A13" s="4">
        <f t="shared" si="0"/>
        <v>0</v>
      </c>
      <c r="B13" s="4">
        <f t="shared" si="1"/>
        <v>0</v>
      </c>
      <c r="C13" s="4">
        <f t="shared" si="2"/>
        <v>0</v>
      </c>
      <c r="D13" s="4">
        <f t="shared" si="3"/>
        <v>0</v>
      </c>
      <c r="E13" s="5">
        <f t="shared" si="4"/>
        <v>0</v>
      </c>
      <c r="F13" s="4" t="e">
        <f t="shared" si="5"/>
        <v>#DIV/0!</v>
      </c>
      <c r="G13" s="4" t="e">
        <f t="shared" si="6"/>
        <v>#DIV/0!</v>
      </c>
      <c r="H13" s="4" t="e">
        <f t="shared" si="7"/>
        <v>#DIV/0!</v>
      </c>
      <c r="I13" s="4">
        <f t="shared" si="8"/>
        <v>0</v>
      </c>
      <c r="J13" s="4">
        <f t="shared" si="9"/>
        <v>0</v>
      </c>
      <c r="O13">
        <v>0</v>
      </c>
      <c r="P13">
        <f t="shared" ref="P13" si="12">O13/1.2</f>
        <v>0</v>
      </c>
      <c r="Q13">
        <f t="shared" ref="Q13" si="13">P13/1.2</f>
        <v>0</v>
      </c>
      <c r="R13" s="2">
        <v>0</v>
      </c>
      <c r="S13" s="2"/>
    </row>
    <row r="14" spans="1:35">
      <c r="A14" s="4">
        <f t="shared" si="0"/>
        <v>0</v>
      </c>
      <c r="B14" s="4">
        <f t="shared" si="1"/>
        <v>0</v>
      </c>
      <c r="C14" s="4">
        <f t="shared" si="2"/>
        <v>0</v>
      </c>
      <c r="D14" s="4">
        <f t="shared" si="3"/>
        <v>0</v>
      </c>
      <c r="E14" s="5">
        <f t="shared" si="4"/>
        <v>0</v>
      </c>
      <c r="F14" s="4" t="e">
        <f t="shared" si="5"/>
        <v>#DIV/0!</v>
      </c>
      <c r="G14" s="4" t="e">
        <f t="shared" si="6"/>
        <v>#DIV/0!</v>
      </c>
      <c r="H14" s="4" t="e">
        <f t="shared" si="7"/>
        <v>#DIV/0!</v>
      </c>
      <c r="I14" s="4">
        <f t="shared" si="8"/>
        <v>0</v>
      </c>
      <c r="J14" s="4">
        <f t="shared" si="9"/>
        <v>0</v>
      </c>
      <c r="O14">
        <v>0</v>
      </c>
      <c r="P14">
        <f t="shared" ref="P14:P15" si="14">O14/1.2</f>
        <v>0</v>
      </c>
      <c r="Q14">
        <f t="shared" ref="Q14:Q15" si="15">P14/1.2</f>
        <v>0</v>
      </c>
      <c r="R14" s="2">
        <v>0</v>
      </c>
      <c r="S14" s="2"/>
    </row>
    <row r="15" spans="1:35">
      <c r="A15" s="4">
        <f t="shared" si="0"/>
        <v>0</v>
      </c>
      <c r="B15" s="4">
        <f t="shared" si="1"/>
        <v>0</v>
      </c>
      <c r="C15" s="4">
        <f t="shared" si="2"/>
        <v>0</v>
      </c>
      <c r="D15" s="4">
        <f t="shared" si="3"/>
        <v>0</v>
      </c>
      <c r="E15" s="5">
        <f t="shared" si="4"/>
        <v>0</v>
      </c>
      <c r="F15" s="4" t="e">
        <f t="shared" si="5"/>
        <v>#DIV/0!</v>
      </c>
      <c r="G15" s="4" t="e">
        <f t="shared" si="6"/>
        <v>#DIV/0!</v>
      </c>
      <c r="H15" s="4" t="e">
        <f t="shared" si="7"/>
        <v>#DIV/0!</v>
      </c>
      <c r="I15" s="4">
        <f t="shared" si="8"/>
        <v>0</v>
      </c>
      <c r="J15" s="4">
        <f t="shared" si="9"/>
        <v>0</v>
      </c>
      <c r="O15">
        <v>0</v>
      </c>
      <c r="P15">
        <f t="shared" si="14"/>
        <v>0</v>
      </c>
      <c r="Q15">
        <f t="shared" si="15"/>
        <v>0</v>
      </c>
      <c r="R15" s="2">
        <v>0</v>
      </c>
      <c r="S15" s="2"/>
    </row>
    <row r="16" spans="1:35">
      <c r="A16" s="4">
        <f t="shared" ref="A16:A19" si="16">N16</f>
        <v>0</v>
      </c>
      <c r="B16" s="4">
        <f t="shared" ref="B16:B19" si="17">Q16</f>
        <v>0</v>
      </c>
      <c r="C16" s="4">
        <f t="shared" ref="C16:C19" si="18">B16*1.2</f>
        <v>0</v>
      </c>
      <c r="D16" s="4">
        <f t="shared" ref="D16:D19" si="19">C16*1.2</f>
        <v>0</v>
      </c>
      <c r="E16" s="5">
        <f t="shared" ref="E16:E19" si="20">R16</f>
        <v>0</v>
      </c>
      <c r="F16" s="4" t="e">
        <f t="shared" ref="F16:F19" si="21">ROUND((E16/B16),0)</f>
        <v>#DIV/0!</v>
      </c>
      <c r="G16" s="4" t="e">
        <f t="shared" ref="G16:G19" si="22">ROUND((E16/C16),0)</f>
        <v>#DIV/0!</v>
      </c>
      <c r="H16" s="4" t="e">
        <f t="shared" ref="H16:H19" si="23">ROUND((E16/D16),0)</f>
        <v>#DIV/0!</v>
      </c>
      <c r="I16" s="4">
        <f t="shared" ref="I16:J19" si="24">T16</f>
        <v>0</v>
      </c>
      <c r="J16" s="4">
        <f t="shared" si="24"/>
        <v>0</v>
      </c>
      <c r="O16">
        <v>0</v>
      </c>
      <c r="P16">
        <f t="shared" ref="P16:P17" si="25">O16/1.2</f>
        <v>0</v>
      </c>
      <c r="Q16">
        <f t="shared" ref="Q16:Q18" si="26">P16/1.2</f>
        <v>0</v>
      </c>
      <c r="R16" s="2">
        <v>0</v>
      </c>
      <c r="S16" s="2"/>
    </row>
    <row r="17" spans="1:19">
      <c r="A17" s="4">
        <f t="shared" si="16"/>
        <v>0</v>
      </c>
      <c r="B17" s="4">
        <f t="shared" si="17"/>
        <v>0</v>
      </c>
      <c r="C17" s="4">
        <f t="shared" si="18"/>
        <v>0</v>
      </c>
      <c r="D17" s="4">
        <f t="shared" si="19"/>
        <v>0</v>
      </c>
      <c r="E17" s="5">
        <f t="shared" si="20"/>
        <v>0</v>
      </c>
      <c r="F17" s="4" t="e">
        <f t="shared" si="21"/>
        <v>#DIV/0!</v>
      </c>
      <c r="G17" s="4" t="e">
        <f t="shared" si="22"/>
        <v>#DIV/0!</v>
      </c>
      <c r="H17" s="4" t="e">
        <f t="shared" si="23"/>
        <v>#DIV/0!</v>
      </c>
      <c r="I17" s="4">
        <f t="shared" si="24"/>
        <v>0</v>
      </c>
      <c r="J17" s="4">
        <f t="shared" si="24"/>
        <v>0</v>
      </c>
      <c r="O17">
        <v>0</v>
      </c>
      <c r="P17">
        <f t="shared" si="25"/>
        <v>0</v>
      </c>
      <c r="Q17">
        <f t="shared" si="26"/>
        <v>0</v>
      </c>
      <c r="R17" s="2">
        <v>0</v>
      </c>
      <c r="S17" s="2"/>
    </row>
    <row r="18" spans="1:19">
      <c r="A18" s="4">
        <f t="shared" si="16"/>
        <v>0</v>
      </c>
      <c r="B18" s="4">
        <f t="shared" si="17"/>
        <v>0</v>
      </c>
      <c r="C18" s="4">
        <f t="shared" si="18"/>
        <v>0</v>
      </c>
      <c r="D18" s="4">
        <f t="shared" si="19"/>
        <v>0</v>
      </c>
      <c r="E18" s="5">
        <f t="shared" si="20"/>
        <v>0</v>
      </c>
      <c r="F18" s="4" t="e">
        <f t="shared" si="21"/>
        <v>#DIV/0!</v>
      </c>
      <c r="G18" s="4" t="e">
        <f t="shared" si="22"/>
        <v>#DIV/0!</v>
      </c>
      <c r="H18" s="4" t="e">
        <f t="shared" si="23"/>
        <v>#DIV/0!</v>
      </c>
      <c r="I18" s="4">
        <f t="shared" si="24"/>
        <v>0</v>
      </c>
      <c r="J18" s="4">
        <f t="shared" si="24"/>
        <v>0</v>
      </c>
      <c r="O18">
        <v>0</v>
      </c>
      <c r="P18">
        <f>O18/1.2</f>
        <v>0</v>
      </c>
      <c r="Q18">
        <f t="shared" si="26"/>
        <v>0</v>
      </c>
      <c r="R18" s="2">
        <v>0</v>
      </c>
      <c r="S18" s="2"/>
    </row>
    <row r="19" spans="1:19">
      <c r="A19" s="4">
        <f t="shared" si="16"/>
        <v>0</v>
      </c>
      <c r="B19" s="4">
        <f t="shared" si="17"/>
        <v>0</v>
      </c>
      <c r="C19" s="4">
        <f t="shared" si="18"/>
        <v>0</v>
      </c>
      <c r="D19" s="4">
        <f t="shared" si="19"/>
        <v>0</v>
      </c>
      <c r="E19" s="5">
        <f t="shared" si="20"/>
        <v>0</v>
      </c>
      <c r="F19" s="4" t="e">
        <f t="shared" si="21"/>
        <v>#DIV/0!</v>
      </c>
      <c r="G19" s="4" t="e">
        <f t="shared" si="22"/>
        <v>#DIV/0!</v>
      </c>
      <c r="H19" s="4" t="e">
        <f t="shared" si="23"/>
        <v>#DIV/0!</v>
      </c>
      <c r="I19" s="4">
        <f t="shared" si="24"/>
        <v>0</v>
      </c>
      <c r="J19" s="4">
        <f t="shared" si="24"/>
        <v>0</v>
      </c>
      <c r="O19" s="71">
        <v>0</v>
      </c>
      <c r="P19" s="71">
        <f>O19/1.2</f>
        <v>0</v>
      </c>
      <c r="Q19" s="71">
        <f t="shared" ref="Q19" si="27">P19/1.2</f>
        <v>0</v>
      </c>
      <c r="R19" s="2">
        <v>0</v>
      </c>
      <c r="S19" s="2"/>
    </row>
    <row r="20" spans="1:19" s="10" customFormat="1"/>
    <row r="21" spans="1:19" s="10" customFormat="1" ht="16.5">
      <c r="F21" s="66"/>
    </row>
    <row r="22" spans="1:19" s="10" customFormat="1">
      <c r="F22" s="62"/>
    </row>
    <row r="23" spans="1:19" s="10" customFormat="1" ht="16.5">
      <c r="C23" s="10" t="s">
        <v>96</v>
      </c>
      <c r="E23" s="38"/>
      <c r="F23" s="64" t="s">
        <v>66</v>
      </c>
      <c r="G23" s="64"/>
      <c r="I23" s="10">
        <f>G23*9500</f>
        <v>0</v>
      </c>
    </row>
    <row r="24" spans="1:19" s="10" customFormat="1">
      <c r="C24" s="10" t="s">
        <v>1</v>
      </c>
      <c r="F24" s="64" t="s">
        <v>69</v>
      </c>
      <c r="G24" s="64"/>
    </row>
    <row r="25" spans="1:19" s="10" customFormat="1">
      <c r="F25" s="63" t="s">
        <v>70</v>
      </c>
      <c r="G25" s="63"/>
    </row>
    <row r="26" spans="1:19" s="10" customFormat="1">
      <c r="F26" s="51"/>
      <c r="G26" s="51"/>
    </row>
    <row r="27" spans="1:19" s="10" customFormat="1">
      <c r="F27" s="51" t="s">
        <v>94</v>
      </c>
      <c r="G27" s="51"/>
    </row>
    <row r="28" spans="1:19" s="10" customFormat="1">
      <c r="F28" s="51" t="s">
        <v>74</v>
      </c>
      <c r="G28" s="51"/>
    </row>
    <row r="29" spans="1:19" s="10" customFormat="1">
      <c r="F29" s="51" t="s">
        <v>71</v>
      </c>
      <c r="G29" s="51"/>
    </row>
    <row r="30" spans="1:19" s="10" customFormat="1">
      <c r="C30" s="70"/>
      <c r="D30"/>
      <c r="F30" s="64" t="s">
        <v>72</v>
      </c>
      <c r="G30" s="64"/>
    </row>
    <row r="31" spans="1:19" s="10" customFormat="1">
      <c r="C31"/>
      <c r="D31"/>
      <c r="F31" s="63" t="s">
        <v>95</v>
      </c>
      <c r="G31" s="63">
        <f>SUM(G27:G30)</f>
        <v>0</v>
      </c>
      <c r="I31" s="10" t="e">
        <f>I23/G31</f>
        <v>#DIV/0!</v>
      </c>
      <c r="Q31" s="67"/>
    </row>
    <row r="32" spans="1:19" s="10" customFormat="1">
      <c r="C32"/>
      <c r="D32"/>
      <c r="F32" s="51" t="s">
        <v>66</v>
      </c>
      <c r="G32" s="51"/>
      <c r="H32" s="10" t="e">
        <f>G31/G32</f>
        <v>#DIV/0!</v>
      </c>
      <c r="I32" s="10" t="s">
        <v>75</v>
      </c>
    </row>
    <row r="33" spans="3:20" s="10" customFormat="1">
      <c r="C33"/>
      <c r="D33"/>
      <c r="F33" s="51" t="s">
        <v>67</v>
      </c>
      <c r="G33" s="51"/>
    </row>
    <row r="34" spans="3:20" s="10" customFormat="1">
      <c r="C34"/>
      <c r="D34"/>
      <c r="F34" s="63" t="s">
        <v>68</v>
      </c>
      <c r="G34" s="63">
        <f>G31*G33</f>
        <v>0</v>
      </c>
      <c r="H34" s="10" t="e">
        <f>G34/D27</f>
        <v>#DIV/0!</v>
      </c>
    </row>
    <row r="35" spans="3:20" s="10" customFormat="1">
      <c r="C35"/>
      <c r="D35"/>
      <c r="F35" s="63" t="s">
        <v>24</v>
      </c>
      <c r="G35" s="63">
        <f>G34*90%</f>
        <v>0</v>
      </c>
    </row>
    <row r="36" spans="3:20" s="10" customFormat="1">
      <c r="C36"/>
      <c r="D36"/>
      <c r="F36" s="63" t="s">
        <v>25</v>
      </c>
      <c r="G36" s="63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67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67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33:A34"/>
  <sheetViews>
    <sheetView workbookViewId="0">
      <selection activeCell="L19" sqref="L19"/>
    </sheetView>
  </sheetViews>
  <sheetFormatPr defaultRowHeight="15"/>
  <sheetData>
    <row r="33" ht="9" customHeight="1"/>
    <row r="34" hidden="1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zoomScale="85" zoomScaleNormal="85" workbookViewId="0">
      <selection activeCell="O14" sqref="O14"/>
    </sheetView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Depreciation</vt:lpstr>
      <vt:lpstr>Sale plan</vt:lpstr>
      <vt:lpstr>Calculation</vt:lpstr>
      <vt:lpstr>20-20</vt:lpstr>
      <vt:lpstr>Sheet1</vt:lpstr>
      <vt:lpstr>Sheet2</vt:lpstr>
      <vt:lpstr>Sheet3</vt:lpstr>
      <vt:lpstr>Sheet4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COMP</cp:lastModifiedBy>
  <cp:lastPrinted>2019-11-05T06:14:02Z</cp:lastPrinted>
  <dcterms:created xsi:type="dcterms:W3CDTF">2018-02-17T10:36:41Z</dcterms:created>
  <dcterms:modified xsi:type="dcterms:W3CDTF">2024-05-15T10:29:05Z</dcterms:modified>
</cp:coreProperties>
</file>