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BOI\Vasai (West)\RAHUL HARSHAD MATHURIA\"/>
    </mc:Choice>
  </mc:AlternateContent>
  <xr:revisionPtr revIDLastSave="0" documentId="13_ncr:1_{EFB07F3C-62FD-41C7-9028-CC97362AD220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8" i="4" l="1"/>
  <c r="G31" i="4"/>
  <c r="G28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5" i="23" l="1"/>
  <c r="C20" i="23"/>
  <c r="D20" i="23" s="1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<sst xmlns="http://schemas.openxmlformats.org/spreadsheetml/2006/main" count="134" uniqueCount="93">
  <si>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</si>
  <si>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</si>
  <si>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</si>
  <si>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</si>
  <si>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</si>
  <si>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</si>
  <si>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</si>
  <si>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</si>
  <si>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</si>
  <si>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</si>
  <si>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</si>
  <si>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</si>
  <si>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</si>
  <si>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</si>
  <si>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</si>
  <si>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</si>
  <si>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</si>
  <si>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</si>
  <si>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</si>
  <si>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</si>
  <si>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</si>
  <si>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</si>
  <si>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</si>
  <si>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</si>
  <si>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</si>
  <si>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</si>
  <si>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</si>
  <si>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</si>
  <si>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</si>
  <si>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</si>
  <si>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</si>
  <si>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</si>
  <si>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</si>
  <si>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</si>
  <si>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</si>
  <si>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</si>
  <si>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</si>
  <si>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</si>
  <si>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</si>
  <si>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</si>
  <si>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</si>
  <si>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</si>
  <si>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</si>
  <si>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</si>
  <si>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</si>
  <si>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</si>
  <si>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</si>
  <si>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</si>
  <si>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</si>
  <si>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</si>
  <si>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</si>
  <si>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</si>
  <si>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</si>
  <si>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</si>
  <si>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</si>
  <si>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</si>
  <si>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</si>
  <si>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</si>
  <si>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</si>
  <si>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</si>
  <si>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</si>
  <si>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</si>
  <si>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</si>
  <si>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</si>
  <si>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</si>
  <si>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</si>
  <si>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</si>
  <si>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</si>
  <si>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</si>
  <si>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</si>
  <si>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</si>
  <si>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</si>
  <si>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</si>
  <si>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</si>
  <si>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</si>
  <si>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</si>
  <si>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</si>
  <si>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</si>
  <si>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</si>
  <si>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</si>
  <si>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</si>
  <si>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</si>
  <si>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</si>
  <si>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</si>
  <si>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RERA CA</t>
  </si>
  <si>
    <t>BALC</t>
  </si>
  <si>
    <t>TACA</t>
  </si>
  <si>
    <t>04.11.2023</t>
  </si>
  <si>
    <t>IGR-26.04.24</t>
  </si>
  <si>
    <t>IGR-03.05.24</t>
  </si>
  <si>
    <t>IGR-19.04.24</t>
  </si>
  <si>
    <t>IGR-02.05.24</t>
  </si>
  <si>
    <t>IGR-05.04.24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</si>
</sst>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C1F524-20F4-4E23-BDAD-8A76DAB13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39EF25D-50A0-4D10-8550-D4681552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7B2EC6-73EF-4BF7-BD7F-344773A3E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115507</xdr:colOff>
      <xdr:row>49</xdr:row>
      <xdr:rowOff>39335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088678-513A-4F05-AE0F-B50D99148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49907" cy="8849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220297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86BC6D-342D-4D2B-B755-6E3B24630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54697" cy="889759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24C283-AD41-49D4-9E88-B96E19405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D576F9-D777-4F4B-82D1-94C710E40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76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82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77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78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79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80</v>
      </c>
      <c r="C8" s="56">
        <f>C7*D13%</f>
        <v>321094.09999999998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81</v>
      </c>
      <c r="C9" s="61">
        <f>C6+C8</f>
        <v>350494.1</v>
      </c>
      <c r="D9" s="62" t="s">
        <v>62</v>
      </c>
      <c r="E9" s="63">
        <f>C9/10.764</f>
        <v>32561.696395392046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2024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0</v>
      </c>
      <c r="D13" s="69">
        <f>D12-C13</f>
        <v>100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F21" sqref="F2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5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19300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16800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19"/>
    </row>
    <row r="13" spans="1:6" x14ac:dyDescent="0.25">
      <c r="A13" s="16" t="s">
        <v>22</v>
      </c>
      <c r="B13" s="20"/>
      <c r="C13" s="21">
        <f>C6-C12</f>
        <v>2500</v>
      </c>
      <c r="D13" s="19"/>
    </row>
    <row r="14" spans="1:6" x14ac:dyDescent="0.25">
      <c r="A14" s="16" t="s">
        <v>15</v>
      </c>
      <c r="B14" s="20"/>
      <c r="C14" s="21">
        <f>C5</f>
        <v>16800</v>
      </c>
      <c r="D14" s="19"/>
    </row>
    <row r="15" spans="1:6" x14ac:dyDescent="0.25">
      <c r="B15" s="20"/>
      <c r="C15" s="21"/>
      <c r="D15" s="19"/>
    </row>
    <row r="16" spans="1:6" x14ac:dyDescent="0.25">
      <c r="A16" s="29" t="s">
        <v>23</v>
      </c>
      <c r="B16" s="30"/>
      <c r="C16" s="22">
        <f>C14+C13</f>
        <v>19300</v>
      </c>
      <c r="D16" s="19"/>
    </row>
    <row r="17" spans="1:4" x14ac:dyDescent="0.25">
      <c r="B17" s="25"/>
      <c r="C17" s="26"/>
      <c r="D17" s="19"/>
    </row>
    <row r="18" spans="1:4" x14ac:dyDescent="0.25">
      <c r="A18" s="75" t="str">
        <f>E3</f>
        <v>ACA</v>
      </c>
      <c r="B18" s="7"/>
      <c r="C18" s="31">
        <v>1093</v>
      </c>
      <c r="D18" s="19"/>
    </row>
    <row r="19" spans="1:4" x14ac:dyDescent="0.25">
      <c r="A19" s="16" t="s">
        <v>73</v>
      </c>
      <c r="B19" s="6"/>
      <c r="C19" s="32">
        <f>C18*C16</f>
        <v>21094900</v>
      </c>
      <c r="D19" s="33"/>
    </row>
    <row r="20" spans="1:4" x14ac:dyDescent="0.25">
      <c r="A20" s="16" t="s">
        <v>24</v>
      </c>
      <c r="C20" s="34">
        <f>C19*90%</f>
        <v>18985410</v>
      </c>
      <c r="D20" s="33">
        <f>C20*0.75</f>
        <v>14239057.5</v>
      </c>
    </row>
    <row r="21" spans="1:4" x14ac:dyDescent="0.25">
      <c r="A21" s="16" t="s">
        <v>25</v>
      </c>
      <c r="C21" s="34">
        <f>C19*80%</f>
        <v>16875920</v>
      </c>
      <c r="D21" s="19"/>
    </row>
    <row r="22" spans="1:4" x14ac:dyDescent="0.25">
      <c r="A22" s="16"/>
      <c r="D22" s="35"/>
    </row>
    <row r="23" spans="1:4" x14ac:dyDescent="0.25">
      <c r="A23" s="36" t="s">
        <v>26</v>
      </c>
      <c r="B23" s="37"/>
      <c r="C23" s="38">
        <f>C4*C18</f>
        <v>2732500</v>
      </c>
      <c r="D23"/>
    </row>
    <row r="24" spans="1:4" x14ac:dyDescent="0.25">
      <c r="A24" s="16" t="s">
        <v>27</v>
      </c>
      <c r="D24"/>
    </row>
    <row r="25" spans="1:4" x14ac:dyDescent="0.25">
      <c r="A25" s="39" t="s">
        <v>28</v>
      </c>
      <c r="B25" s="17"/>
      <c r="C25" s="34">
        <f>C19*0.025/12</f>
        <v>43947.708333333336</v>
      </c>
      <c r="D25"/>
    </row>
    <row r="26" spans="1:4" x14ac:dyDescent="0.25">
      <c r="C26" s="34"/>
      <c r="D26"/>
    </row>
    <row r="27" spans="1:4" x14ac:dyDescent="0.25">
      <c r="C27" s="34"/>
      <c r="D27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H31" sqref="H3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878</v>
      </c>
      <c r="C2" s="4">
        <f t="shared" ref="C2:C16" si="1">B2*1.2</f>
        <v>1053.5999999999999</v>
      </c>
      <c r="D2" s="4">
        <f t="shared" ref="D2:D16" si="2">C2*1.2</f>
        <v>1264.32</v>
      </c>
      <c r="E2" s="5">
        <f t="shared" ref="E2:E16" si="3">R2</f>
        <v>15434550</v>
      </c>
      <c r="F2" s="4">
        <f t="shared" ref="F2:F15" si="4">ROUND((E2/B2),0)</f>
        <v>17579</v>
      </c>
      <c r="G2" s="4">
        <f t="shared" ref="G2:G15" si="5">ROUND((E2/C2),0)</f>
        <v>14649</v>
      </c>
      <c r="H2" s="4">
        <f t="shared" ref="H2:H15" si="6">ROUND((E2/D2),0)</f>
        <v>12208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878</v>
      </c>
      <c r="R2" s="2">
        <v>15434550</v>
      </c>
      <c r="S2" s="2" t="s">
        <v>88</v>
      </c>
    </row>
    <row r="3" spans="1:19" x14ac:dyDescent="0.25">
      <c r="A3" s="4">
        <v>2</v>
      </c>
      <c r="B3" s="4">
        <f t="shared" si="0"/>
        <v>652</v>
      </c>
      <c r="C3" s="4">
        <f t="shared" si="1"/>
        <v>782.4</v>
      </c>
      <c r="D3" s="4">
        <f t="shared" si="2"/>
        <v>938.87999999999988</v>
      </c>
      <c r="E3" s="5">
        <f t="shared" si="3"/>
        <v>11801400</v>
      </c>
      <c r="F3" s="4">
        <f t="shared" si="4"/>
        <v>18100</v>
      </c>
      <c r="G3" s="4">
        <f t="shared" si="5"/>
        <v>15084</v>
      </c>
      <c r="H3" s="4">
        <f t="shared" si="6"/>
        <v>12570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652</v>
      </c>
      <c r="R3" s="2">
        <v>11801400</v>
      </c>
      <c r="S3" s="2" t="s">
        <v>89</v>
      </c>
    </row>
    <row r="4" spans="1:19" x14ac:dyDescent="0.25">
      <c r="A4" s="4">
        <v>3</v>
      </c>
      <c r="B4" s="4">
        <f t="shared" si="0"/>
        <v>895</v>
      </c>
      <c r="C4" s="4">
        <f t="shared" si="1"/>
        <v>1074</v>
      </c>
      <c r="D4" s="4">
        <f t="shared" si="2"/>
        <v>1288.8</v>
      </c>
      <c r="E4" s="5">
        <f t="shared" si="3"/>
        <v>15769200</v>
      </c>
      <c r="F4" s="4">
        <f t="shared" si="4"/>
        <v>17619</v>
      </c>
      <c r="G4" s="4">
        <f t="shared" si="5"/>
        <v>14683</v>
      </c>
      <c r="H4" s="4">
        <f t="shared" si="6"/>
        <v>12236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895</v>
      </c>
      <c r="R4" s="2">
        <v>15769200</v>
      </c>
      <c r="S4" s="2" t="s">
        <v>90</v>
      </c>
    </row>
    <row r="5" spans="1:19" x14ac:dyDescent="0.25">
      <c r="A5" s="4">
        <v>4</v>
      </c>
      <c r="B5" s="4">
        <f t="shared" si="0"/>
        <v>855</v>
      </c>
      <c r="C5" s="4">
        <f t="shared" si="1"/>
        <v>1026</v>
      </c>
      <c r="D5" s="4">
        <f t="shared" si="2"/>
        <v>1231.2</v>
      </c>
      <c r="E5" s="5">
        <f t="shared" si="3"/>
        <v>18000000</v>
      </c>
      <c r="F5" s="77">
        <f t="shared" si="4"/>
        <v>21053</v>
      </c>
      <c r="G5" s="77">
        <f t="shared" si="5"/>
        <v>17544</v>
      </c>
      <c r="H5" s="77">
        <f t="shared" si="6"/>
        <v>14620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855</v>
      </c>
      <c r="R5" s="78">
        <v>18000000</v>
      </c>
      <c r="S5" s="2"/>
    </row>
    <row r="6" spans="1:19" x14ac:dyDescent="0.25">
      <c r="A6" s="4">
        <v>5</v>
      </c>
      <c r="B6" s="4">
        <f t="shared" si="0"/>
        <v>863</v>
      </c>
      <c r="C6" s="4">
        <f t="shared" si="1"/>
        <v>1035.5999999999999</v>
      </c>
      <c r="D6" s="4">
        <f t="shared" si="2"/>
        <v>1242.7199999999998</v>
      </c>
      <c r="E6" s="5">
        <f t="shared" si="3"/>
        <v>20200000</v>
      </c>
      <c r="F6" s="77">
        <f t="shared" si="4"/>
        <v>23407</v>
      </c>
      <c r="G6" s="77">
        <f t="shared" si="5"/>
        <v>19506</v>
      </c>
      <c r="H6" s="77">
        <f t="shared" si="6"/>
        <v>16255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863</v>
      </c>
      <c r="R6" s="78">
        <v>20200000</v>
      </c>
      <c r="S6" s="2"/>
    </row>
    <row r="7" spans="1:19" x14ac:dyDescent="0.25">
      <c r="A7" s="4">
        <v>6</v>
      </c>
      <c r="B7" s="4">
        <f t="shared" si="0"/>
        <v>827</v>
      </c>
      <c r="C7" s="4">
        <f t="shared" si="1"/>
        <v>992.4</v>
      </c>
      <c r="D7" s="4">
        <f t="shared" si="2"/>
        <v>1190.8799999999999</v>
      </c>
      <c r="E7" s="5">
        <f t="shared" si="3"/>
        <v>15400000</v>
      </c>
      <c r="F7" s="77">
        <f t="shared" si="4"/>
        <v>18622</v>
      </c>
      <c r="G7" s="77">
        <f t="shared" si="5"/>
        <v>15518</v>
      </c>
      <c r="H7" s="77">
        <f t="shared" si="6"/>
        <v>12932</v>
      </c>
      <c r="I7" s="77">
        <f t="shared" si="7"/>
        <v>0</v>
      </c>
      <c r="J7" s="77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827</v>
      </c>
      <c r="R7" s="78">
        <v>15400000</v>
      </c>
      <c r="S7" s="2" t="s">
        <v>91</v>
      </c>
    </row>
    <row r="8" spans="1:19" x14ac:dyDescent="0.25">
      <c r="A8" s="4">
        <v>7</v>
      </c>
      <c r="B8" s="4">
        <f t="shared" si="0"/>
        <v>826.99811999999997</v>
      </c>
      <c r="C8" s="4">
        <f t="shared" si="1"/>
        <v>992.39774399999988</v>
      </c>
      <c r="D8" s="4">
        <f t="shared" si="2"/>
        <v>1190.8772927999999</v>
      </c>
      <c r="E8" s="5">
        <f t="shared" si="3"/>
        <v>16550000</v>
      </c>
      <c r="F8" s="77">
        <f t="shared" si="4"/>
        <v>20012</v>
      </c>
      <c r="G8" s="77">
        <f t="shared" si="5"/>
        <v>16677</v>
      </c>
      <c r="H8" s="77">
        <f t="shared" si="6"/>
        <v>13897</v>
      </c>
      <c r="I8" s="77">
        <f t="shared" si="7"/>
        <v>0</v>
      </c>
      <c r="J8" s="77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f>76.83*10.764</f>
        <v>826.99811999999997</v>
      </c>
      <c r="R8" s="78">
        <v>16550000</v>
      </c>
      <c r="S8" s="2" t="s">
        <v>92</v>
      </c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ref="Q2:Q10" si="10">P9/1.2</f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/>
    </row>
    <row r="25" spans="1:19" s="10" customFormat="1" x14ac:dyDescent="0.25">
      <c r="F25" s="73"/>
    </row>
    <row r="26" spans="1:19" s="10" customFormat="1" x14ac:dyDescent="0.25">
      <c r="F26" s="56" t="s">
        <v>84</v>
      </c>
      <c r="G26" s="56">
        <v>1053</v>
      </c>
    </row>
    <row r="27" spans="1:19" s="10" customFormat="1" x14ac:dyDescent="0.25">
      <c r="F27" s="56" t="s">
        <v>85</v>
      </c>
      <c r="G27" s="56">
        <v>40</v>
      </c>
    </row>
    <row r="28" spans="1:19" s="10" customFormat="1" x14ac:dyDescent="0.25">
      <c r="C28" s="71" t="s">
        <v>74</v>
      </c>
      <c r="D28" s="71" t="s">
        <v>87</v>
      </c>
      <c r="F28" s="56" t="s">
        <v>86</v>
      </c>
      <c r="G28" s="56">
        <f>SUM(G26:G27)</f>
        <v>1093</v>
      </c>
    </row>
    <row r="29" spans="1:19" s="10" customFormat="1" x14ac:dyDescent="0.25">
      <c r="C29" s="71" t="s">
        <v>1</v>
      </c>
      <c r="D29" s="71">
        <v>18908554</v>
      </c>
      <c r="F29" s="56" t="s">
        <v>71</v>
      </c>
      <c r="G29" s="56">
        <v>1202</v>
      </c>
      <c r="H29" s="10">
        <f>G29/G28</f>
        <v>1.0997255260750229</v>
      </c>
    </row>
    <row r="30" spans="1:19" s="10" customFormat="1" x14ac:dyDescent="0.25">
      <c r="F30" s="56" t="s">
        <v>72</v>
      </c>
      <c r="G30" s="56">
        <v>19300</v>
      </c>
    </row>
    <row r="31" spans="1:19" s="10" customFormat="1" x14ac:dyDescent="0.25">
      <c r="C31" s="74"/>
      <c r="D31" s="74"/>
      <c r="F31" s="74" t="s">
        <v>73</v>
      </c>
      <c r="G31" s="74">
        <f>G28*G30</f>
        <v>21094900</v>
      </c>
      <c r="H31" s="10">
        <f>G31/D29</f>
        <v>1.1156273504573644</v>
      </c>
    </row>
    <row r="32" spans="1:19" s="10" customFormat="1" x14ac:dyDescent="0.25">
      <c r="C32" s="74"/>
      <c r="D32" s="74"/>
      <c r="F32" s="74" t="s">
        <v>24</v>
      </c>
      <c r="G32" s="74">
        <f>G31*90%</f>
        <v>18985410</v>
      </c>
    </row>
    <row r="33" spans="3:7" s="10" customFormat="1" x14ac:dyDescent="0.25">
      <c r="C33" s="74"/>
      <c r="D33" s="74"/>
      <c r="F33" s="74" t="s">
        <v>25</v>
      </c>
      <c r="G33" s="74">
        <f>G31*80%</f>
        <v>16875920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2024-05-16T09:52:19Z</dcterms:modified>
</cp:coreProperties>
</file>