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Anil Ganpat Jadhav\"/>
    </mc:Choice>
  </mc:AlternateContent>
  <xr:revisionPtr revIDLastSave="0" documentId="13_ncr:1_{51473B41-4310-47B9-A804-4A681CA96C7E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4" i="4" l="1"/>
  <c r="G29" i="4"/>
  <c r="G28" i="4"/>
  <c r="C5" i="25" l="1"/>
  <c r="C4" i="25"/>
  <c r="C3" i="25"/>
  <c r="P2" i="4"/>
  <c r="P3" i="4"/>
  <c r="B3" i="4" s="1"/>
  <c r="C3" i="4" s="1"/>
  <c r="D3" i="4" s="1"/>
  <c r="B4" i="4"/>
  <c r="C4" i="4" s="1"/>
  <c r="D4" i="4" s="1"/>
  <c r="P5" i="4"/>
  <c r="Q6" i="4"/>
  <c r="B6" i="4" s="1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1" i="23" l="1"/>
  <c r="C20" i="23"/>
  <c r="C25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<sst xmlns="http://schemas.openxmlformats.org/spreadsheetml/2006/main" count="133" uniqueCount="91">
  <si>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</si>
  <si>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</si>
  <si>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</si>
  <si>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</si>
  <si>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</si>
  <si>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</si>
  <si>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</si>
  <si>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</si>
  <si>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</si>
  <si>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</si>
  <si>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</si>
  <si>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</si>
  <si>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</si>
  <si>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</si>
  <si>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</si>
  <si>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</si>
  <si>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</si>
  <si>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</si>
  <si>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</si>
  <si>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</si>
  <si>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</si>
  <si>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</si>
  <si>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</si>
  <si>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</si>
  <si>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</si>
  <si>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</si>
  <si>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</si>
  <si>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</si>
  <si>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</si>
  <si>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</si>
  <si>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</si>
  <si>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</si>
  <si>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</si>
  <si>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</si>
  <si>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</si>
  <si>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</si>
  <si>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</si>
  <si>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</si>
  <si>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</si>
  <si>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</si>
  <si>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</si>
  <si>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</si>
  <si>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</si>
  <si>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</si>
  <si>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</si>
  <si>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</si>
  <si>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</si>
  <si>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</si>
  <si>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</si>
  <si>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</si>
  <si>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</si>
  <si>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</si>
  <si>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</si>
  <si>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</si>
  <si>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</si>
  <si>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</si>
  <si>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</si>
  <si>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</si>
  <si>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</si>
  <si>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</si>
  <si>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</si>
  <si>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</si>
  <si>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</si>
  <si>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</si>
  <si>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</si>
  <si>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</si>
  <si>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</si>
  <si>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</si>
  <si>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</si>
  <si>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</si>
  <si>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</si>
  <si>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</si>
  <si>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</si>
  <si>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</si>
  <si>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</si>
  <si>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</si>
  <si>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</si>
  <si>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</si>
  <si>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</si>
  <si>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</si>
  <si>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</si>
  <si>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</si>
  <si>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</si>
  <si>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</si>
  <si>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TACA</t>
  </si>
  <si>
    <t>TERRACE</t>
  </si>
  <si>
    <t>IGR-26.02.24</t>
  </si>
  <si>
    <t>IGR-19.03.24</t>
  </si>
  <si>
    <t>IGR-20.02.24</t>
  </si>
  <si>
    <t>IGR-21.03.24</t>
  </si>
  <si>
    <t>IGR-02.09.23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</si>
</sst>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15086D-C73E-4B71-8246-CDCF1E0A1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0BAA48-2B0A-4F8D-B487-060B29C8D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0</xdr:row>
      <xdr:rowOff>76200</xdr:rowOff>
    </xdr:from>
    <xdr:to>
      <xdr:col>23</xdr:col>
      <xdr:colOff>334611</xdr:colOff>
      <xdr:row>47</xdr:row>
      <xdr:rowOff>58397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93D6AF-3470-430F-B7CC-08664217E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95925" y="76200"/>
          <a:ext cx="8859486" cy="89356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1021BD-BF87-4E51-BC07-5059AD78D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661AF2-0D09-48DC-AB56-3AA077349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C6B22E-A412-4DCE-8AC4-F4D3C02FD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125033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51D2AE-24CE-4434-B4B1-0F9714546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59433" cy="8926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572601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44E835-99B2-444B-8C97-EE6C46FED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87801" cy="8802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269719.04399999999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299119.04399999999</v>
      </c>
      <c r="D9" s="62" t="s">
        <v>62</v>
      </c>
      <c r="E9" s="63">
        <f>C9/10.764</f>
        <v>27788.837235228541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2008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16</v>
      </c>
      <c r="D13" s="69">
        <f>D12-C13</f>
        <v>84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19" sqref="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14000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11500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16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44</v>
      </c>
      <c r="D8" s="26">
        <v>2008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24</v>
      </c>
      <c r="D10" s="26"/>
      <c r="F10" s="19"/>
    </row>
    <row r="11" spans="1:6" x14ac:dyDescent="0.25">
      <c r="A11" s="16"/>
      <c r="B11" s="27"/>
      <c r="C11" s="28">
        <f>C10%</f>
        <v>0.24</v>
      </c>
      <c r="D11" s="28"/>
      <c r="F11" s="19"/>
    </row>
    <row r="12" spans="1:6" x14ac:dyDescent="0.25">
      <c r="A12" s="16" t="s">
        <v>21</v>
      </c>
      <c r="B12" s="20"/>
      <c r="C12" s="21">
        <f>C6*C11</f>
        <v>600</v>
      </c>
      <c r="D12" s="19"/>
    </row>
    <row r="13" spans="1:6" x14ac:dyDescent="0.25">
      <c r="A13" s="16" t="s">
        <v>22</v>
      </c>
      <c r="B13" s="20"/>
      <c r="C13" s="21">
        <f>C6-C12</f>
        <v>1900</v>
      </c>
      <c r="D13" s="19"/>
    </row>
    <row r="14" spans="1:6" x14ac:dyDescent="0.25">
      <c r="A14" s="16" t="s">
        <v>15</v>
      </c>
      <c r="B14" s="20"/>
      <c r="C14" s="21">
        <f>C5</f>
        <v>11500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13400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376</v>
      </c>
      <c r="D18" s="19"/>
    </row>
    <row r="19" spans="1:4" x14ac:dyDescent="0.25">
      <c r="A19" s="16" t="s">
        <v>73</v>
      </c>
      <c r="B19" s="6"/>
      <c r="C19" s="32">
        <f>C18*C16</f>
        <v>5038400</v>
      </c>
      <c r="D19" s="33"/>
    </row>
    <row r="20" spans="1:4" x14ac:dyDescent="0.25">
      <c r="A20" s="16" t="s">
        <v>24</v>
      </c>
      <c r="C20" s="34">
        <f>C19*85%</f>
        <v>4282640</v>
      </c>
      <c r="D20" s="19"/>
    </row>
    <row r="21" spans="1:4" x14ac:dyDescent="0.25">
      <c r="A21" s="16" t="s">
        <v>25</v>
      </c>
      <c r="C21" s="34">
        <f>C19*70%</f>
        <v>3526880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940000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10496.666666666666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3" sqref="F3:S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527</v>
      </c>
      <c r="C2" s="4">
        <f t="shared" ref="C2:C16" si="1">B2*1.2</f>
        <v>632.4</v>
      </c>
      <c r="D2" s="4">
        <f t="shared" ref="D2:D16" si="2">C2*1.2</f>
        <v>758.88</v>
      </c>
      <c r="E2" s="5">
        <f t="shared" ref="E2:E16" si="3">R2</f>
        <v>6400000</v>
      </c>
      <c r="F2" s="4">
        <f t="shared" ref="F2:F15" si="4">ROUND((E2/B2),0)</f>
        <v>12144</v>
      </c>
      <c r="G2" s="4">
        <f t="shared" ref="G2:G15" si="5">ROUND((E2/C2),0)</f>
        <v>10120</v>
      </c>
      <c r="H2" s="4">
        <f t="shared" ref="H2:H15" si="6">ROUND((E2/D2),0)</f>
        <v>8433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527</v>
      </c>
      <c r="R2" s="2">
        <v>6400000</v>
      </c>
      <c r="S2" s="2" t="s">
        <v>86</v>
      </c>
    </row>
    <row r="3" spans="1:19" x14ac:dyDescent="0.25">
      <c r="A3" s="4">
        <v>2</v>
      </c>
      <c r="B3" s="4">
        <f t="shared" si="0"/>
        <v>364</v>
      </c>
      <c r="C3" s="4">
        <f t="shared" si="1"/>
        <v>436.8</v>
      </c>
      <c r="D3" s="4">
        <f t="shared" si="2"/>
        <v>524.16</v>
      </c>
      <c r="E3" s="5">
        <f t="shared" si="3"/>
        <v>4990000</v>
      </c>
      <c r="F3" s="77">
        <f t="shared" si="4"/>
        <v>13709</v>
      </c>
      <c r="G3" s="77">
        <f t="shared" si="5"/>
        <v>11424</v>
      </c>
      <c r="H3" s="77">
        <f t="shared" si="6"/>
        <v>9520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364</v>
      </c>
      <c r="R3" s="78">
        <v>4990000</v>
      </c>
      <c r="S3" s="78" t="s">
        <v>87</v>
      </c>
    </row>
    <row r="4" spans="1:19" x14ac:dyDescent="0.25">
      <c r="A4" s="4">
        <v>3</v>
      </c>
      <c r="B4" s="4">
        <f t="shared" si="0"/>
        <v>376.66666666666669</v>
      </c>
      <c r="C4" s="4">
        <f t="shared" si="1"/>
        <v>452</v>
      </c>
      <c r="D4" s="4">
        <f t="shared" si="2"/>
        <v>542.4</v>
      </c>
      <c r="E4" s="5">
        <f t="shared" si="3"/>
        <v>2700000</v>
      </c>
      <c r="F4" s="4">
        <f t="shared" si="4"/>
        <v>7168</v>
      </c>
      <c r="G4" s="4">
        <f t="shared" si="5"/>
        <v>5973</v>
      </c>
      <c r="H4" s="4">
        <f t="shared" si="6"/>
        <v>4978</v>
      </c>
      <c r="I4" s="4">
        <f t="shared" si="7"/>
        <v>0</v>
      </c>
      <c r="J4" s="4">
        <f t="shared" si="8"/>
        <v>0</v>
      </c>
      <c r="O4">
        <v>0</v>
      </c>
      <c r="P4">
        <v>452</v>
      </c>
      <c r="Q4">
        <f t="shared" ref="Q4:Q10" si="10">P4/1.2</f>
        <v>376.66666666666669</v>
      </c>
      <c r="R4" s="2">
        <v>2700000</v>
      </c>
      <c r="S4" s="2" t="s">
        <v>88</v>
      </c>
    </row>
    <row r="5" spans="1:19" x14ac:dyDescent="0.25">
      <c r="A5" s="4">
        <v>4</v>
      </c>
      <c r="B5" s="4">
        <f t="shared" si="0"/>
        <v>452</v>
      </c>
      <c r="C5" s="4">
        <f t="shared" si="1"/>
        <v>542.4</v>
      </c>
      <c r="D5" s="4">
        <f t="shared" si="2"/>
        <v>650.88</v>
      </c>
      <c r="E5" s="5">
        <f t="shared" si="3"/>
        <v>3950000</v>
      </c>
      <c r="F5" s="4">
        <f t="shared" si="4"/>
        <v>8739</v>
      </c>
      <c r="G5" s="4">
        <f t="shared" si="5"/>
        <v>7282</v>
      </c>
      <c r="H5" s="4">
        <f t="shared" si="6"/>
        <v>6069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452</v>
      </c>
      <c r="R5" s="2">
        <v>3950000</v>
      </c>
      <c r="S5" s="2" t="s">
        <v>89</v>
      </c>
    </row>
    <row r="6" spans="1:19" x14ac:dyDescent="0.25">
      <c r="A6" s="4">
        <v>5</v>
      </c>
      <c r="B6" s="4">
        <f t="shared" si="0"/>
        <v>373.33333333333337</v>
      </c>
      <c r="C6" s="4">
        <f t="shared" si="1"/>
        <v>448.00000000000006</v>
      </c>
      <c r="D6" s="4">
        <f t="shared" si="2"/>
        <v>537.6</v>
      </c>
      <c r="E6" s="5">
        <f t="shared" si="3"/>
        <v>4990000</v>
      </c>
      <c r="F6" s="77">
        <f t="shared" si="4"/>
        <v>13366</v>
      </c>
      <c r="G6" s="77">
        <f t="shared" si="5"/>
        <v>11138</v>
      </c>
      <c r="H6" s="77">
        <f t="shared" si="6"/>
        <v>9282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v>448</v>
      </c>
      <c r="Q6" s="7">
        <f t="shared" si="10"/>
        <v>373.33333333333337</v>
      </c>
      <c r="R6" s="78">
        <v>4990000</v>
      </c>
      <c r="S6" s="78" t="s">
        <v>90</v>
      </c>
    </row>
    <row r="7" spans="1:19" x14ac:dyDescent="0.25">
      <c r="A7" s="4">
        <v>6</v>
      </c>
      <c r="B7" s="4">
        <f t="shared" si="0"/>
        <v>320</v>
      </c>
      <c r="C7" s="4">
        <f t="shared" si="1"/>
        <v>384</v>
      </c>
      <c r="D7" s="4">
        <f t="shared" si="2"/>
        <v>460.79999999999995</v>
      </c>
      <c r="E7" s="5">
        <f t="shared" si="3"/>
        <v>4600000</v>
      </c>
      <c r="F7" s="77">
        <f t="shared" si="4"/>
        <v>14375</v>
      </c>
      <c r="G7" s="77">
        <f t="shared" si="5"/>
        <v>11979</v>
      </c>
      <c r="H7" s="77">
        <f t="shared" si="6"/>
        <v>9983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320</v>
      </c>
      <c r="R7" s="78">
        <v>4600000</v>
      </c>
      <c r="S7" s="2"/>
    </row>
    <row r="8" spans="1:19" x14ac:dyDescent="0.25">
      <c r="A8" s="4">
        <v>7</v>
      </c>
      <c r="B8" s="4">
        <f t="shared" si="0"/>
        <v>440</v>
      </c>
      <c r="C8" s="4">
        <f t="shared" si="1"/>
        <v>528</v>
      </c>
      <c r="D8" s="4">
        <f t="shared" si="2"/>
        <v>633.6</v>
      </c>
      <c r="E8" s="5">
        <f t="shared" si="3"/>
        <v>6200000</v>
      </c>
      <c r="F8" s="77">
        <f t="shared" si="4"/>
        <v>14091</v>
      </c>
      <c r="G8" s="77">
        <f t="shared" si="5"/>
        <v>11742</v>
      </c>
      <c r="H8" s="77">
        <f t="shared" si="6"/>
        <v>9785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440</v>
      </c>
      <c r="R8" s="78">
        <v>6200000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56" t="s">
        <v>83</v>
      </c>
      <c r="G26" s="56">
        <v>356</v>
      </c>
    </row>
    <row r="27" spans="1:19" s="10" customFormat="1" x14ac:dyDescent="0.25">
      <c r="F27" s="56" t="s">
        <v>85</v>
      </c>
      <c r="G27" s="56">
        <v>20</v>
      </c>
    </row>
    <row r="28" spans="1:19" s="10" customFormat="1" x14ac:dyDescent="0.25">
      <c r="C28" s="71" t="s">
        <v>74</v>
      </c>
      <c r="D28" s="71"/>
      <c r="F28" s="56" t="s">
        <v>84</v>
      </c>
      <c r="G28" s="56">
        <f>SUM(G26:G27)</f>
        <v>376</v>
      </c>
    </row>
    <row r="29" spans="1:19" s="10" customFormat="1" x14ac:dyDescent="0.25">
      <c r="C29" s="71" t="s">
        <v>1</v>
      </c>
      <c r="D29" s="71"/>
      <c r="F29" s="56" t="s">
        <v>71</v>
      </c>
      <c r="G29" s="56">
        <f>427+20</f>
        <v>447</v>
      </c>
      <c r="H29" s="10">
        <f>G29/G28</f>
        <v>1.1888297872340425</v>
      </c>
    </row>
    <row r="30" spans="1:19" s="10" customFormat="1" x14ac:dyDescent="0.25">
      <c r="F30" s="56" t="s">
        <v>72</v>
      </c>
      <c r="G30" s="56"/>
    </row>
    <row r="31" spans="1:19" s="10" customFormat="1" x14ac:dyDescent="0.25">
      <c r="C31" s="74"/>
      <c r="D31" s="74"/>
      <c r="F31" s="74" t="s">
        <v>73</v>
      </c>
      <c r="G31" s="74">
        <f>G29*G30</f>
        <v>0</v>
      </c>
      <c r="H31" s="10" t="e">
        <f>G31/D29</f>
        <v>#DIV/0!</v>
      </c>
    </row>
    <row r="32" spans="1:19" s="10" customFormat="1" x14ac:dyDescent="0.25">
      <c r="C32" s="74"/>
      <c r="D32" s="74"/>
      <c r="F32" s="74" t="s">
        <v>24</v>
      </c>
      <c r="G32" s="74">
        <f>G31*90%</f>
        <v>0</v>
      </c>
    </row>
    <row r="33" spans="3:7" s="10" customFormat="1" x14ac:dyDescent="0.25">
      <c r="C33" s="74"/>
      <c r="D33" s="74"/>
      <c r="F33" s="74" t="s">
        <v>25</v>
      </c>
      <c r="G33" s="74">
        <f>G31*80%</f>
        <v>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E17" sqref="E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2024-05-15T11:02:46Z</dcterms:modified>
</cp:coreProperties>
</file>