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  <sheet name="Sheet10" sheetId="13" r:id="rId2"/>
    <sheet name="Sheet8" sheetId="11" r:id="rId3"/>
    <sheet name="Sheet2" sheetId="5" r:id="rId4"/>
    <sheet name="Sheet3" sheetId="6" r:id="rId5"/>
    <sheet name="Sheet4" sheetId="7" r:id="rId6"/>
    <sheet name="Sheet5" sheetId="8" r:id="rId7"/>
    <sheet name="Sheet6" sheetId="9" r:id="rId8"/>
    <sheet name="Sheet7" sheetId="10" r:id="rId9"/>
    <sheet name="Sheet9" sheetId="12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16" i="1"/>
  <c r="F6" i="1"/>
  <c r="B19" i="1"/>
  <c r="K5" i="1"/>
  <c r="K4" i="1"/>
  <c r="K3" i="1"/>
  <c r="A34" i="1" l="1"/>
  <c r="A37" i="1"/>
  <c r="C37" i="1" s="1"/>
  <c r="I31" i="1"/>
  <c r="I13" i="1"/>
  <c r="J12" i="1"/>
  <c r="J13" i="1"/>
  <c r="J11" i="1"/>
  <c r="G9" i="1"/>
  <c r="N33" i="1"/>
  <c r="M33" i="1"/>
  <c r="A35" i="1"/>
  <c r="F9" i="1"/>
  <c r="L33" i="1"/>
  <c r="K33" i="1"/>
  <c r="J33" i="1"/>
  <c r="E9" i="1"/>
  <c r="A33" i="1"/>
  <c r="F11" i="1"/>
  <c r="I28" i="1"/>
  <c r="I27" i="1"/>
  <c r="H29" i="1"/>
  <c r="H25" i="1"/>
  <c r="G25" i="1"/>
  <c r="C38" i="1"/>
  <c r="F35" i="1"/>
  <c r="G35" i="1" s="1"/>
  <c r="F39" i="1"/>
  <c r="G39" i="1" s="1"/>
  <c r="C39" i="1"/>
  <c r="F38" i="1"/>
  <c r="C36" i="1"/>
  <c r="F36" i="1"/>
  <c r="G36" i="1" s="1"/>
  <c r="B10" i="1"/>
  <c r="B11" i="1" s="1"/>
  <c r="B8" i="1"/>
  <c r="B6" i="1"/>
  <c r="B5" i="1"/>
  <c r="B14" i="1" s="1"/>
  <c r="J14" i="1" l="1"/>
  <c r="G38" i="1"/>
  <c r="B12" i="1"/>
  <c r="B13" i="1" s="1"/>
  <c r="C35" i="1"/>
  <c r="C34" i="1"/>
  <c r="C33" i="1"/>
  <c r="B15" i="1" l="1"/>
  <c r="I29" i="1"/>
  <c r="B17" i="1" l="1"/>
  <c r="I25" i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H26" i="1" l="1"/>
  <c r="H27" i="1"/>
  <c r="H28" i="1"/>
  <c r="G3" i="1" l="1"/>
</calcChain>
</file>

<file path=xl/sharedStrings.xml><?xml version="1.0" encoding="utf-8"?>
<sst xmlns="http://schemas.openxmlformats.org/spreadsheetml/2006/main" count="37" uniqueCount="35">
  <si>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</si>
  <si>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</si>
  <si>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</si>
  <si>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</si>
  <si>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</si>
  <si>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</si>
  <si>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</si>
  <si>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</si>
  <si>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</si>
  <si>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</si>
  <si>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</si>
  <si>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</si>
  <si>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</si>
  <si>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</si>
  <si>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</si>
  <si>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</si>
  <si>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</si>
  <si>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</si>
  <si>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</si>
  <si>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</si>
  <si>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</si>
  <si>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</si>
  <si>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</si>
  <si>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</si>
  <si>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</si>
  <si>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Ca</t>
  </si>
  <si>
    <t>Bal</t>
  </si>
  <si>
    <t>Terrace</t>
  </si>
  <si>
    <t>1st</t>
  </si>
  <si>
    <t>are</t>
  </si>
  <si>
    <t>sche</t>
  </si>
  <si>
    <t>area</t>
  </si>
  <si>
    <t xml:space="preserve">rera
</t>
  </si>
  <si>
    <t>cc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</si>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</sst>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592504</xdr:colOff>
      <xdr:row>31</xdr:row>
      <xdr:rowOff>172298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03704" cy="607779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23</xdr:col>
      <xdr:colOff>135304</xdr:colOff>
      <xdr:row>32</xdr:row>
      <xdr:rowOff>134198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2400"/>
          <a:ext cx="14003704" cy="607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182106</xdr:colOff>
      <xdr:row>43</xdr:row>
      <xdr:rowOff>96407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AA1E9A-92B5-461E-8AFD-626B7E639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6906" cy="8287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325001</xdr:colOff>
      <xdr:row>41</xdr:row>
      <xdr:rowOff>39195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255DE0-669F-4B4C-9E88-8D1C563CB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9801" cy="784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486949</xdr:colOff>
      <xdr:row>34</xdr:row>
      <xdr:rowOff>67588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81EDE3-3A3C-4128-B22B-2242F9F62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1749" cy="6544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Normal="100" workbookViewId="0">
      <selection activeCell="B19" sqref="B19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1" max="11" width="9.570312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8100</v>
      </c>
      <c r="C3" s="17"/>
      <c r="D3" s="10"/>
      <c r="E3">
        <v>2002</v>
      </c>
      <c r="F3" s="3">
        <v>2024</v>
      </c>
      <c r="G3" s="4">
        <f>F3-E3</f>
        <v>22</v>
      </c>
      <c r="J3">
        <v>54.945999999999998</v>
      </c>
      <c r="K3">
        <f>J3*10.764</f>
        <v>591.43874399999993</v>
      </c>
      <c r="L3" s="3"/>
      <c r="M3" s="4"/>
    </row>
    <row r="4" spans="1:17" ht="33" x14ac:dyDescent="0.3">
      <c r="A4" s="18" t="s">
        <v>1</v>
      </c>
      <c r="B4" s="26">
        <v>2600</v>
      </c>
      <c r="C4" s="17"/>
      <c r="D4" s="10"/>
      <c r="E4" s="37"/>
      <c r="F4" s="3"/>
      <c r="G4" s="4"/>
      <c r="H4" s="25"/>
      <c r="J4">
        <v>4.0730000000000004</v>
      </c>
      <c r="K4" s="32">
        <f>J4*10.764</f>
        <v>43.841771999999999</v>
      </c>
      <c r="L4" s="3"/>
      <c r="M4" s="4"/>
    </row>
    <row r="5" spans="1:17" ht="16.5" x14ac:dyDescent="0.3">
      <c r="A5" s="16" t="s">
        <v>2</v>
      </c>
      <c r="B5" s="26">
        <f>B3-B4</f>
        <v>5500</v>
      </c>
      <c r="C5" s="17"/>
      <c r="D5" s="10"/>
      <c r="E5" s="38" t="s">
        <v>22</v>
      </c>
      <c r="F5" s="8" t="s">
        <v>23</v>
      </c>
      <c r="G5" s="14"/>
      <c r="H5" s="8"/>
      <c r="I5" s="8"/>
      <c r="K5">
        <f>SUM(K3:K4)</f>
        <v>635.28051599999992</v>
      </c>
      <c r="M5" s="42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2600</v>
      </c>
      <c r="C6" s="17"/>
      <c r="D6" s="10" t="s">
        <v>25</v>
      </c>
      <c r="E6" s="6">
        <v>456</v>
      </c>
      <c r="F6" s="3">
        <f>60.44*10.764</f>
        <v>650.57615999999996</v>
      </c>
      <c r="G6" s="14"/>
      <c r="H6" s="8"/>
      <c r="I6" s="8"/>
      <c r="M6" s="42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9" t="s">
        <v>26</v>
      </c>
      <c r="E7">
        <v>135</v>
      </c>
      <c r="F7" s="3"/>
      <c r="G7" s="5"/>
      <c r="H7" s="8"/>
      <c r="I7" s="8"/>
      <c r="M7" s="43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9" t="s">
        <v>27</v>
      </c>
      <c r="E8" s="6">
        <v>44</v>
      </c>
      <c r="F8" s="47"/>
      <c r="G8" s="5"/>
      <c r="H8" s="10"/>
      <c r="I8" s="10"/>
      <c r="M8" s="43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9"/>
      <c r="E9" s="6">
        <f>SUM(E6:E8)</f>
        <v>635</v>
      </c>
      <c r="F9" s="47">
        <f>E9/10.764</f>
        <v>58.992939427722042</v>
      </c>
      <c r="G9" s="13">
        <f>59.02*10.764</f>
        <v>635.29128000000003</v>
      </c>
      <c r="H9" s="8"/>
      <c r="I9" s="8"/>
      <c r="J9" s="31"/>
      <c r="M9" s="43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9"/>
      <c r="E10" s="13"/>
      <c r="F10" s="46"/>
      <c r="G10" s="13"/>
      <c r="H10" s="29"/>
      <c r="I10" s="29"/>
      <c r="J10" s="31"/>
      <c r="K10" s="31"/>
      <c r="L10" s="28"/>
      <c r="M10" s="43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40"/>
      <c r="F11">
        <f>2024-15</f>
        <v>2009</v>
      </c>
      <c r="G11" s="13"/>
      <c r="H11" s="29">
        <v>591</v>
      </c>
      <c r="I11" s="29">
        <v>7500</v>
      </c>
      <c r="J11" s="31">
        <f>I11*H11</f>
        <v>4432500</v>
      </c>
      <c r="K11" s="31"/>
      <c r="L11" s="28"/>
      <c r="M11" s="44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1"/>
      <c r="G12" s="13"/>
      <c r="H12" s="29"/>
      <c r="I12" s="29"/>
      <c r="J12" s="31">
        <f>I12*H12</f>
        <v>0</v>
      </c>
      <c r="K12" s="31"/>
      <c r="L12" s="28"/>
      <c r="M12" s="42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2600</v>
      </c>
      <c r="C13" s="21"/>
      <c r="D13" s="41"/>
      <c r="E13" t="s">
        <v>24</v>
      </c>
      <c r="G13" s="13"/>
      <c r="H13" s="45">
        <v>44</v>
      </c>
      <c r="I13" s="29">
        <f>I11*40%</f>
        <v>3000</v>
      </c>
      <c r="J13" s="31">
        <f>I13*H13</f>
        <v>132000</v>
      </c>
      <c r="K13" s="31"/>
      <c r="L13" s="28"/>
      <c r="M13" s="42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5500</v>
      </c>
      <c r="C14" s="17"/>
      <c r="D14" s="10"/>
      <c r="E14" s="6"/>
      <c r="G14" s="13"/>
      <c r="H14" s="29"/>
      <c r="I14" s="29"/>
      <c r="J14" s="31">
        <f>SUM(J11:J13)</f>
        <v>4564500</v>
      </c>
      <c r="K14" s="31"/>
      <c r="L14" s="28"/>
      <c r="M14" s="42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8100</v>
      </c>
      <c r="C15" s="17"/>
      <c r="D15" s="10"/>
      <c r="E15" s="6"/>
      <c r="G15" s="13">
        <v>635</v>
      </c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635</v>
      </c>
      <c r="C16" s="35"/>
      <c r="D16" s="8"/>
      <c r="E16" s="5"/>
      <c r="F16" s="5"/>
      <c r="G16" s="5">
        <f>G15*1.1</f>
        <v>698.5</v>
      </c>
      <c r="H16" s="6"/>
      <c r="M16" s="30"/>
    </row>
    <row r="17" spans="1:14" ht="16.5" x14ac:dyDescent="0.3">
      <c r="A17" s="16" t="s">
        <v>11</v>
      </c>
      <c r="B17" s="23">
        <f>B15*B16</f>
        <v>5143500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12</v>
      </c>
      <c r="B18" s="24">
        <f>698.5*B4</f>
        <v>1816100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12858.75</v>
      </c>
      <c r="C19" s="36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464</v>
      </c>
      <c r="C25" s="8"/>
      <c r="D25" s="8"/>
      <c r="E25" s="8">
        <v>4229000</v>
      </c>
      <c r="F25" s="10">
        <f t="shared" ref="F25:F31" si="0">E25/B25</f>
        <v>9114.2241379310344</v>
      </c>
      <c r="G25" s="10" t="e">
        <f>E25/D25</f>
        <v>#DIV/0!</v>
      </c>
      <c r="H25" s="10" t="e">
        <f>E25/C25</f>
        <v>#DIV/0!</v>
      </c>
      <c r="I25" s="8">
        <f>C25/B25</f>
        <v>0</v>
      </c>
      <c r="J25" s="15"/>
    </row>
    <row r="26" spans="1:14" ht="17.25" x14ac:dyDescent="0.3">
      <c r="B26" s="9">
        <v>406</v>
      </c>
      <c r="C26" s="8"/>
      <c r="D26" s="8"/>
      <c r="E26" s="8">
        <v>3700000</v>
      </c>
      <c r="F26" s="10">
        <f t="shared" si="0"/>
        <v>9113.300492610837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x14ac:dyDescent="0.25">
      <c r="B27" s="9">
        <v>456</v>
      </c>
      <c r="C27" s="8"/>
      <c r="D27" s="8"/>
      <c r="E27" s="10">
        <v>4371000</v>
      </c>
      <c r="F27" s="10">
        <f t="shared" si="0"/>
        <v>9585.5263157894733</v>
      </c>
      <c r="G27" s="10" t="e">
        <f t="shared" ref="G27:G31" si="1">E27/C27</f>
        <v>#DIV/0!</v>
      </c>
      <c r="H27" s="10" t="e">
        <f>E27/#REF!</f>
        <v>#REF!</v>
      </c>
      <c r="I27" s="8">
        <f>C27/B27</f>
        <v>0</v>
      </c>
    </row>
    <row r="28" spans="1:14" x14ac:dyDescent="0.25">
      <c r="B28" s="9">
        <v>710</v>
      </c>
      <c r="C28" s="8"/>
      <c r="D28" s="8"/>
      <c r="E28" s="10">
        <v>5200000</v>
      </c>
      <c r="F28" s="10">
        <f t="shared" si="0"/>
        <v>7323.9436619718308</v>
      </c>
      <c r="G28" s="10" t="e">
        <f t="shared" si="1"/>
        <v>#DIV/0!</v>
      </c>
      <c r="H28" s="10" t="e">
        <f>E28/#REF!</f>
        <v>#REF!</v>
      </c>
      <c r="I28" s="8">
        <f>C28/B28</f>
        <v>0</v>
      </c>
    </row>
    <row r="29" spans="1:14" x14ac:dyDescent="0.25">
      <c r="B29" s="9">
        <v>801</v>
      </c>
      <c r="C29" s="8"/>
      <c r="D29" s="8"/>
      <c r="E29" s="10">
        <v>6500000</v>
      </c>
      <c r="F29" s="10">
        <f t="shared" si="0"/>
        <v>8114.8564294631715</v>
      </c>
      <c r="G29" s="10" t="e">
        <f t="shared" si="1"/>
        <v>#DIV/0!</v>
      </c>
      <c r="H29" s="10" t="e">
        <f>E29/D29</f>
        <v>#DIV/0!</v>
      </c>
      <c r="I29" s="8">
        <f>C29/B29</f>
        <v>0</v>
      </c>
    </row>
    <row r="30" spans="1:14" x14ac:dyDescent="0.25">
      <c r="B30" s="9">
        <v>780</v>
      </c>
      <c r="C30" s="8"/>
      <c r="D30" s="8"/>
      <c r="E30" s="10">
        <v>6500000</v>
      </c>
      <c r="F30" s="10">
        <f t="shared" si="0"/>
        <v>8333.3333333333339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>
        <v>635</v>
      </c>
      <c r="C31" s="8"/>
      <c r="D31" s="8"/>
      <c r="E31" s="8">
        <v>5060000</v>
      </c>
      <c r="F31" s="10">
        <f t="shared" si="0"/>
        <v>7968.5039370078739</v>
      </c>
      <c r="G31" s="10" t="e">
        <f t="shared" si="1"/>
        <v>#DIV/0!</v>
      </c>
      <c r="H31" s="10" t="e">
        <f>E31/#REF!</f>
        <v>#REF!</v>
      </c>
      <c r="I31" s="8" t="e">
        <f>#REF!/B31</f>
        <v>#REF!</v>
      </c>
    </row>
    <row r="33" spans="1:14" x14ac:dyDescent="0.25">
      <c r="A33" s="8">
        <f>49.54*10.7664</f>
        <v>533.36745600000006</v>
      </c>
      <c r="B33" s="8">
        <v>4490000</v>
      </c>
      <c r="C33" s="8">
        <f t="shared" ref="C33:C39" si="2">B33/A33</f>
        <v>8418.2114028344458</v>
      </c>
      <c r="D33" s="8">
        <v>314300</v>
      </c>
      <c r="E33" s="8">
        <v>30000</v>
      </c>
      <c r="F33" s="8">
        <f>E33+D33+B33</f>
        <v>4834300</v>
      </c>
      <c r="G33" s="8">
        <f>F33/A33</f>
        <v>9063.7326023880978</v>
      </c>
      <c r="H33" s="6">
        <v>77</v>
      </c>
      <c r="I33" s="50">
        <v>155</v>
      </c>
      <c r="J33">
        <f>C33*40%</f>
        <v>3367.2845611337784</v>
      </c>
      <c r="K33">
        <f>J33*I33</f>
        <v>521929.10697573563</v>
      </c>
      <c r="L33">
        <f>B33+K33</f>
        <v>5011929.1069757361</v>
      </c>
      <c r="M33">
        <f>533+77</f>
        <v>610</v>
      </c>
      <c r="N33">
        <f>L33/M33</f>
        <v>8216.2772245503875</v>
      </c>
    </row>
    <row r="34" spans="1:14" x14ac:dyDescent="0.25">
      <c r="A34" s="8">
        <f>81*10.764</f>
        <v>871.8839999999999</v>
      </c>
      <c r="B34" s="8">
        <v>6294643</v>
      </c>
      <c r="C34" s="8">
        <f t="shared" si="2"/>
        <v>7219.5876974459916</v>
      </c>
      <c r="D34" s="8">
        <v>500</v>
      </c>
      <c r="E34" s="8">
        <v>100</v>
      </c>
      <c r="F34" s="8">
        <f>E34+D34+B34</f>
        <v>6295243</v>
      </c>
      <c r="G34" s="8">
        <f>F34/A34</f>
        <v>7220.2758623853642</v>
      </c>
      <c r="H34" s="6"/>
    </row>
    <row r="35" spans="1:14" x14ac:dyDescent="0.25">
      <c r="A35" s="8">
        <f>54.95*10.764</f>
        <v>591.48180000000002</v>
      </c>
      <c r="B35" s="8">
        <v>4416667</v>
      </c>
      <c r="C35" s="8">
        <f t="shared" si="2"/>
        <v>7467.1224034281358</v>
      </c>
      <c r="D35" s="8">
        <v>1218000</v>
      </c>
      <c r="E35" s="8">
        <v>30000</v>
      </c>
      <c r="F35" s="8">
        <f>E35+D35+B35</f>
        <v>5664667</v>
      </c>
      <c r="G35" s="8">
        <f>F35/A35</f>
        <v>9577.0774350115244</v>
      </c>
    </row>
    <row r="36" spans="1:14" x14ac:dyDescent="0.25">
      <c r="A36" s="8">
        <v>533</v>
      </c>
      <c r="B36" s="8">
        <v>4490000</v>
      </c>
      <c r="C36" s="8">
        <f t="shared" si="2"/>
        <v>8424.0150093808625</v>
      </c>
      <c r="D36" s="8">
        <v>1248000</v>
      </c>
      <c r="E36" s="8">
        <v>30000</v>
      </c>
      <c r="F36" s="8">
        <f>E36+D36+B36</f>
        <v>5768000</v>
      </c>
      <c r="G36" s="8">
        <f>F36/A36</f>
        <v>10821.763602251407</v>
      </c>
    </row>
    <row r="37" spans="1:14" ht="15.75" x14ac:dyDescent="0.25">
      <c r="A37" s="48">
        <f>57*10.764</f>
        <v>613.548</v>
      </c>
      <c r="B37" s="8">
        <v>4495000</v>
      </c>
      <c r="C37" s="8">
        <f t="shared" si="2"/>
        <v>7326.2401637687681</v>
      </c>
      <c r="D37" s="8"/>
      <c r="E37" s="8"/>
      <c r="F37" s="8"/>
      <c r="G37" s="8"/>
    </row>
    <row r="38" spans="1:14" ht="15.75" x14ac:dyDescent="0.25">
      <c r="A38" s="48"/>
      <c r="B38" s="8"/>
      <c r="C38" s="8" t="e">
        <f t="shared" si="2"/>
        <v>#DIV/0!</v>
      </c>
      <c r="D38" s="8">
        <v>1194000</v>
      </c>
      <c r="E38" s="8">
        <v>30000</v>
      </c>
      <c r="F38" s="8">
        <f>E38+D38+B38</f>
        <v>1224000</v>
      </c>
      <c r="G38" s="8" t="e">
        <f>F38/A38</f>
        <v>#DIV/0!</v>
      </c>
    </row>
    <row r="39" spans="1:14" ht="15.75" x14ac:dyDescent="0.25">
      <c r="A39" s="49"/>
      <c r="B39" s="9"/>
      <c r="C39" s="8" t="e">
        <f t="shared" si="2"/>
        <v>#DIV/0!</v>
      </c>
      <c r="D39" s="8">
        <v>1220500</v>
      </c>
      <c r="E39" s="8">
        <v>30000</v>
      </c>
      <c r="F39" s="8">
        <f>E39+D39+B39</f>
        <v>1250500</v>
      </c>
      <c r="G39" s="8" t="e">
        <f>F39/A39</f>
        <v>#DIV/0!</v>
      </c>
    </row>
    <row r="40" spans="1:14" ht="15.75" x14ac:dyDescent="0.25">
      <c r="A40" s="49"/>
      <c r="B40" s="9"/>
      <c r="C40" s="8"/>
      <c r="D40" s="8"/>
      <c r="E40" s="8"/>
      <c r="F40" s="8"/>
      <c r="G40" s="8"/>
    </row>
    <row r="41" spans="1:14" ht="15.75" x14ac:dyDescent="0.25">
      <c r="A41" s="28"/>
    </row>
    <row r="42" spans="1:14" ht="15.75" x14ac:dyDescent="0.25">
      <c r="A42" s="28"/>
    </row>
    <row r="48" spans="1:14" x14ac:dyDescent="0.25">
      <c r="G48">
        <v>8</v>
      </c>
      <c r="H48" t="s">
        <v>28</v>
      </c>
    </row>
    <row r="49" spans="3:8" x14ac:dyDescent="0.25">
      <c r="G49">
        <v>11</v>
      </c>
      <c r="H49" t="s">
        <v>29</v>
      </c>
    </row>
    <row r="50" spans="3:8" x14ac:dyDescent="0.25">
      <c r="G50">
        <v>29</v>
      </c>
      <c r="H50" t="s">
        <v>30</v>
      </c>
    </row>
    <row r="51" spans="3:8" x14ac:dyDescent="0.25">
      <c r="G51">
        <v>32</v>
      </c>
      <c r="H51" t="s">
        <v>31</v>
      </c>
    </row>
    <row r="52" spans="3:8" ht="30" x14ac:dyDescent="0.25">
      <c r="G52">
        <v>34</v>
      </c>
      <c r="H52" s="32" t="s">
        <v>32</v>
      </c>
    </row>
    <row r="53" spans="3:8" x14ac:dyDescent="0.25">
      <c r="G53">
        <v>35</v>
      </c>
      <c r="H53" t="s">
        <v>33</v>
      </c>
    </row>
    <row r="54" spans="3:8" x14ac:dyDescent="0.25">
      <c r="G54">
        <v>48</v>
      </c>
      <c r="H54" t="s">
        <v>34</v>
      </c>
    </row>
    <row r="62" spans="3:8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Sheet10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2024-05-16T12:07:34Z</dcterms:modified>
</cp:coreProperties>
</file>