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Jijau Construction - Wada\Wada\"/>
    </mc:Choice>
  </mc:AlternateContent>
  <xr:revisionPtr revIDLastSave="0" documentId="13_ncr:1_{ADE2627D-78F2-4C29-A331-60EF75E315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H8" i="2" l="1"/>
  <c r="I8" i="2" s="1"/>
  <c r="J8" i="2"/>
  <c r="K8" i="2"/>
  <c r="L8" i="2" s="1"/>
  <c r="N8" i="2" s="1"/>
  <c r="O8" i="2"/>
  <c r="S38" i="2"/>
  <c r="I93" i="2"/>
  <c r="M8" i="2" l="1"/>
  <c r="M93" i="2"/>
  <c r="M95" i="2" s="1"/>
  <c r="L36" i="2"/>
  <c r="M26" i="2"/>
  <c r="F2" i="2"/>
  <c r="I3" i="2"/>
  <c r="C19" i="2" l="1"/>
  <c r="C25" i="2" s="1"/>
  <c r="C14" i="2"/>
  <c r="C24" i="2" s="1"/>
  <c r="C4" i="2"/>
  <c r="C22" i="2" s="1"/>
  <c r="J2" i="2"/>
  <c r="L2" i="2" s="1"/>
  <c r="S40" i="2" s="1"/>
  <c r="O9" i="2" l="1"/>
  <c r="N9" i="2" l="1"/>
  <c r="C23" i="2" s="1"/>
  <c r="C29" i="2" s="1"/>
  <c r="M9" i="2"/>
  <c r="L3" i="2" l="1"/>
  <c r="L4" i="2" s="1"/>
  <c r="C26" i="2"/>
  <c r="C28" i="2" s="1"/>
  <c r="P2" i="2" l="1"/>
  <c r="R2" i="2" s="1"/>
  <c r="P3" i="2"/>
  <c r="C27" i="2"/>
  <c r="R3" i="2" s="1"/>
  <c r="P4" i="2"/>
  <c r="R4" i="2" s="1"/>
</calcChain>
</file>

<file path=xl/sharedStrings.xml><?xml version="1.0" encoding="utf-8"?>
<sst xmlns="http://schemas.openxmlformats.org/spreadsheetml/2006/main" count="103" uniqueCount="76">
  <si>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</si>
  <si>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</si>
  <si>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</si>
  <si>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</si>
  <si>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</si>
  <si>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</si>
  <si>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</si>
  <si>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</si>
  <si>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</si>
  <si>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</si>
  <si>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</si>
  <si>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</si>
  <si>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</si>
  <si>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</si>
  <si>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</si>
  <si>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</si>
  <si>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</si>
  <si>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</si>
  <si>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</si>
  <si>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</si>
  <si>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</si>
  <si>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</si>
  <si>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</si>
  <si>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</si>
  <si>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</si>
  <si>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</si>
  <si>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</si>
  <si>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</si>
  <si>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</si>
  <si>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</si>
  <si>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</si>
  <si>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</si>
  <si>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</si>
  <si>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</si>
  <si>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</si>
  <si>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</si>
  <si>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</si>
  <si>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</si>
  <si>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</si>
  <si>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</si>
  <si>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</si>
  <si>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</si>
  <si>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</si>
  <si>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</si>
  <si>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 xml:space="preserve">Plot No. </t>
  </si>
  <si>
    <t>Area in Sq. M.</t>
  </si>
  <si>
    <t>Total</t>
  </si>
  <si>
    <t>5.39.4</t>
  </si>
  <si>
    <t xml:space="preserve">Total </t>
  </si>
  <si>
    <t>Plot No. 73</t>
  </si>
  <si>
    <t>Temporary Covered Shed for Security Person</t>
  </si>
  <si>
    <t>Godown covered witH M.S. Strcutrue with colour coated sheet</t>
  </si>
  <si>
    <t>Plot Nos.</t>
  </si>
  <si>
    <t>Registration No.</t>
  </si>
  <si>
    <t>Registration Date</t>
  </si>
  <si>
    <t>Agreement Value</t>
  </si>
  <si>
    <t>8 to 14</t>
  </si>
  <si>
    <t>1212/2017</t>
  </si>
  <si>
    <t>16.08.2017</t>
  </si>
  <si>
    <t>15 to 21</t>
  </si>
  <si>
    <t>1213/2017</t>
  </si>
  <si>
    <t>22 to 28</t>
  </si>
  <si>
    <t>1214/2017</t>
  </si>
  <si>
    <t>29 to 35</t>
  </si>
  <si>
    <t>1215/2017</t>
  </si>
  <si>
    <t>36 to 42</t>
  </si>
  <si>
    <t>1216/2017</t>
  </si>
  <si>
    <t>43 to 50</t>
  </si>
  <si>
    <t>1217/2017</t>
  </si>
  <si>
    <t>51 to 56</t>
  </si>
  <si>
    <t>1218/2017</t>
  </si>
  <si>
    <t>57 to 64</t>
  </si>
  <si>
    <t>1219/2017</t>
  </si>
  <si>
    <t>65 to 72</t>
  </si>
  <si>
    <t>1220/2017</t>
  </si>
  <si>
    <t>1221/2017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</si>
</sst>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vertical="top"/>
    </xf>
    <xf numFmtId="2" fontId="17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top"/>
    </xf>
    <xf numFmtId="43" fontId="3" fillId="0" borderId="0" xfId="0" applyNumberFormat="1" applyFont="1"/>
    <xf numFmtId="2" fontId="17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vertical="top"/>
    </xf>
    <xf numFmtId="2" fontId="9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/>
    </xf>
    <xf numFmtId="43" fontId="17" fillId="0" borderId="1" xfId="1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4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20" sqref="E20"/>
    </sheetView>
  </sheetViews>
  <sheetFormatPr defaultRowHeight="16.5" x14ac:dyDescent="0.3"/>
  <cols>
    <col min="1" max="1" width="9.140625" style="37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12</v>
      </c>
      <c r="E1" s="1" t="s">
        <v>35</v>
      </c>
      <c r="F1" s="7" t="s">
        <v>36</v>
      </c>
      <c r="H1" s="7" t="s">
        <v>34</v>
      </c>
      <c r="K1" s="7" t="s">
        <v>21</v>
      </c>
      <c r="O1" s="7" t="s">
        <v>29</v>
      </c>
      <c r="R1" s="7" t="s">
        <v>29</v>
      </c>
    </row>
    <row r="2" spans="1:19" x14ac:dyDescent="0.3">
      <c r="B2" s="23" t="s">
        <v>10</v>
      </c>
      <c r="C2" s="56">
        <v>28370</v>
      </c>
      <c r="D2" s="7" t="s">
        <v>38</v>
      </c>
      <c r="E2" s="4">
        <v>0</v>
      </c>
      <c r="F2" s="4">
        <f>MROUND(E2*10.764,1)</f>
        <v>0</v>
      </c>
      <c r="G2" s="25"/>
      <c r="H2" s="1" t="s">
        <v>35</v>
      </c>
      <c r="I2" s="56">
        <v>0</v>
      </c>
      <c r="J2" s="56">
        <f>C2</f>
        <v>28370</v>
      </c>
      <c r="K2" s="56">
        <v>2790</v>
      </c>
      <c r="L2" s="47">
        <f>J2*K2</f>
        <v>79152300</v>
      </c>
      <c r="O2" s="53" t="s">
        <v>31</v>
      </c>
      <c r="P2" s="54">
        <f>C26</f>
        <v>99295000</v>
      </c>
      <c r="R2" s="20">
        <f>P2*0.025/12</f>
        <v>206864.58333333334</v>
      </c>
      <c r="S2" s="18" t="s">
        <v>30</v>
      </c>
    </row>
    <row r="3" spans="1:19" x14ac:dyDescent="0.3">
      <c r="B3" s="24" t="s">
        <v>5</v>
      </c>
      <c r="C3" s="18">
        <v>3500</v>
      </c>
      <c r="D3" s="15"/>
      <c r="E3" s="26"/>
      <c r="F3" s="26"/>
      <c r="G3" s="15"/>
      <c r="H3" s="1" t="s">
        <v>36</v>
      </c>
      <c r="I3" s="56">
        <f>MROUND(I2/10.764,1)</f>
        <v>0</v>
      </c>
      <c r="J3" s="56"/>
      <c r="K3" s="47"/>
      <c r="L3" s="47">
        <f>N9</f>
        <v>0</v>
      </c>
      <c r="O3" s="53" t="s">
        <v>31</v>
      </c>
      <c r="P3" s="54">
        <f>C26</f>
        <v>99295000</v>
      </c>
      <c r="Q3" s="7"/>
      <c r="R3" s="20">
        <f>P3*0.04/12</f>
        <v>330983.33333333331</v>
      </c>
      <c r="S3" s="55" t="s">
        <v>32</v>
      </c>
    </row>
    <row r="4" spans="1:19" x14ac:dyDescent="0.3">
      <c r="B4" s="31" t="s">
        <v>15</v>
      </c>
      <c r="C4" s="47">
        <f>ROUND((C2*C3),0)</f>
        <v>99295000</v>
      </c>
      <c r="F4" s="22"/>
      <c r="G4" s="22"/>
      <c r="I4" s="47"/>
      <c r="J4" s="56"/>
      <c r="K4" s="47"/>
      <c r="L4" s="47">
        <f>SUM(L2:L3)</f>
        <v>79152300</v>
      </c>
      <c r="O4" s="53" t="s">
        <v>31</v>
      </c>
      <c r="P4" s="54">
        <f>C26</f>
        <v>99295000</v>
      </c>
      <c r="Q4" s="7"/>
      <c r="R4" s="20">
        <f>P4*0.033/12</f>
        <v>273061.25</v>
      </c>
      <c r="S4" s="18" t="s">
        <v>33</v>
      </c>
    </row>
    <row r="5" spans="1:19" x14ac:dyDescent="0.3">
      <c r="B5" s="13" t="s">
        <v>13</v>
      </c>
    </row>
    <row r="6" spans="1:19" s="3" customFormat="1" ht="60" x14ac:dyDescent="0.2">
      <c r="A6" s="38" t="s">
        <v>20</v>
      </c>
      <c r="B6" s="4" t="s">
        <v>23</v>
      </c>
      <c r="C6" s="4" t="s">
        <v>26</v>
      </c>
      <c r="D6" s="4" t="s">
        <v>0</v>
      </c>
      <c r="E6" s="4" t="s">
        <v>1</v>
      </c>
      <c r="F6" s="4" t="s">
        <v>2</v>
      </c>
      <c r="G6" s="4" t="s">
        <v>39</v>
      </c>
      <c r="H6" s="5" t="s">
        <v>25</v>
      </c>
      <c r="I6" s="5" t="s">
        <v>24</v>
      </c>
      <c r="J6" s="8" t="s">
        <v>3</v>
      </c>
      <c r="K6" s="8" t="s">
        <v>4</v>
      </c>
      <c r="L6" s="5" t="s">
        <v>40</v>
      </c>
      <c r="M6" s="40" t="s">
        <v>22</v>
      </c>
      <c r="N6" s="40" t="s">
        <v>41</v>
      </c>
      <c r="O6" s="40" t="s">
        <v>42</v>
      </c>
    </row>
    <row r="7" spans="1:19" s="3" customFormat="1" ht="15" x14ac:dyDescent="0.2">
      <c r="A7" s="38"/>
      <c r="B7" s="4"/>
      <c r="C7" s="5" t="s">
        <v>37</v>
      </c>
      <c r="D7" s="4"/>
      <c r="E7" s="4"/>
      <c r="F7" s="4"/>
      <c r="G7" s="39" t="s">
        <v>27</v>
      </c>
      <c r="H7" s="5"/>
      <c r="I7" s="5"/>
      <c r="J7" s="8"/>
      <c r="K7" s="8"/>
      <c r="L7" s="8" t="s">
        <v>28</v>
      </c>
      <c r="M7" s="8" t="s">
        <v>28</v>
      </c>
      <c r="N7" s="8" t="s">
        <v>28</v>
      </c>
      <c r="O7" s="8" t="s">
        <v>28</v>
      </c>
    </row>
    <row r="8" spans="1:19" x14ac:dyDescent="0.3">
      <c r="A8" s="42">
        <v>8</v>
      </c>
      <c r="B8" s="43"/>
      <c r="C8" s="41">
        <v>0</v>
      </c>
      <c r="D8" s="32">
        <v>0</v>
      </c>
      <c r="E8" s="32">
        <v>0</v>
      </c>
      <c r="F8" s="32">
        <v>60</v>
      </c>
      <c r="G8" s="49">
        <v>0</v>
      </c>
      <c r="H8" s="48">
        <f t="shared" ref="H8" si="0">E8-D8</f>
        <v>0</v>
      </c>
      <c r="I8" s="48">
        <f t="shared" ref="I8" si="1">F8-H8</f>
        <v>60</v>
      </c>
      <c r="J8" s="48">
        <f t="shared" ref="J8" si="2">IF(H8&gt;=5,90*H8/F8,0)</f>
        <v>0</v>
      </c>
      <c r="K8" s="48">
        <f t="shared" ref="K8" si="3">G8/100*J8</f>
        <v>0</v>
      </c>
      <c r="L8" s="48">
        <f t="shared" ref="L8" si="4">ROUND((G8-K8),0)</f>
        <v>0</v>
      </c>
      <c r="M8" s="50">
        <f t="shared" ref="M8" si="5">O8-N8</f>
        <v>0</v>
      </c>
      <c r="N8" s="48">
        <f t="shared" ref="N8" si="6">ROUND((L8*C8),0)</f>
        <v>0</v>
      </c>
      <c r="O8" s="48">
        <f t="shared" ref="O8" si="7">ROUND((C8*G8),0)</f>
        <v>0</v>
      </c>
    </row>
    <row r="9" spans="1:19" x14ac:dyDescent="0.3">
      <c r="A9" s="24"/>
      <c r="B9" s="44"/>
      <c r="C9" s="45"/>
      <c r="D9" s="45"/>
      <c r="E9" s="45"/>
      <c r="F9" s="6"/>
      <c r="G9" s="48"/>
      <c r="H9" s="48"/>
      <c r="I9" s="48"/>
      <c r="J9" s="51"/>
      <c r="K9" s="48"/>
      <c r="L9" s="51"/>
      <c r="M9" s="48">
        <f>SUM(M8:M8)</f>
        <v>0</v>
      </c>
      <c r="N9" s="48">
        <f>SUM(N8:N8)</f>
        <v>0</v>
      </c>
      <c r="O9" s="48">
        <f>SUM(O8:O8)</f>
        <v>0</v>
      </c>
    </row>
    <row r="10" spans="1:19" x14ac:dyDescent="0.3">
      <c r="B10" s="10"/>
      <c r="C10" s="11"/>
      <c r="D10" s="11"/>
      <c r="E10" s="11"/>
      <c r="F10" s="12"/>
      <c r="G10" s="12"/>
      <c r="H10" s="12"/>
      <c r="I10" s="12"/>
      <c r="J10" s="11"/>
      <c r="K10" s="16"/>
      <c r="L10" s="17"/>
      <c r="M10" s="12"/>
      <c r="N10" s="27"/>
      <c r="O10" s="27"/>
    </row>
    <row r="11" spans="1:19" x14ac:dyDescent="0.3">
      <c r="B11" s="80" t="s">
        <v>17</v>
      </c>
      <c r="C11" s="80"/>
      <c r="D11" s="11"/>
      <c r="E11" s="11"/>
      <c r="F11" s="12"/>
      <c r="G11" s="12"/>
      <c r="H11" s="12"/>
      <c r="I11" s="12"/>
      <c r="J11" s="11"/>
      <c r="K11" s="16"/>
      <c r="L11" s="17"/>
      <c r="M11" s="12"/>
      <c r="N11" s="27"/>
      <c r="O11" s="27"/>
    </row>
    <row r="12" spans="1:19" x14ac:dyDescent="0.3">
      <c r="B12" s="23" t="s">
        <v>16</v>
      </c>
      <c r="C12" s="52">
        <v>0</v>
      </c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24" t="s">
        <v>5</v>
      </c>
      <c r="C13" s="46">
        <v>0</v>
      </c>
      <c r="D13" s="11"/>
      <c r="E13" s="11"/>
      <c r="F13" s="12"/>
      <c r="G13" s="12"/>
      <c r="H13" s="12"/>
      <c r="I13" s="12"/>
      <c r="J13" s="11"/>
      <c r="K13" s="16"/>
      <c r="L13" s="17"/>
      <c r="M13" s="12"/>
      <c r="N13" s="27"/>
      <c r="O13" s="27"/>
    </row>
    <row r="14" spans="1:19" x14ac:dyDescent="0.3">
      <c r="B14" s="24" t="s">
        <v>6</v>
      </c>
      <c r="C14" s="50">
        <f>ROUND((C12*C13),0)</f>
        <v>0</v>
      </c>
      <c r="D14" s="11"/>
      <c r="E14" s="11"/>
      <c r="F14" s="12"/>
      <c r="G14" s="12"/>
      <c r="H14" s="12"/>
      <c r="I14" s="12"/>
      <c r="J14" s="11"/>
      <c r="K14" s="16"/>
      <c r="L14" s="17"/>
      <c r="M14" s="12"/>
      <c r="N14" s="27"/>
      <c r="O14" s="27"/>
    </row>
    <row r="15" spans="1:19" x14ac:dyDescent="0.3">
      <c r="B15" s="10"/>
      <c r="C15" s="11"/>
      <c r="D15" s="11"/>
      <c r="E15" s="11"/>
      <c r="F15" s="12"/>
      <c r="G15" s="12"/>
      <c r="H15" s="12"/>
      <c r="I15" s="12"/>
      <c r="J15" s="11"/>
      <c r="K15" s="16"/>
      <c r="L15" s="17"/>
      <c r="M15" s="12"/>
      <c r="N15" s="27"/>
      <c r="O15" s="27"/>
    </row>
    <row r="16" spans="1:19" ht="22.5" customHeight="1" x14ac:dyDescent="0.3">
      <c r="B16" s="81" t="s">
        <v>14</v>
      </c>
      <c r="C16" s="82"/>
      <c r="D16" s="11"/>
      <c r="E16" s="11"/>
      <c r="F16" s="12"/>
      <c r="G16" s="12"/>
      <c r="H16" s="12"/>
      <c r="I16" s="12"/>
      <c r="J16" s="11"/>
      <c r="K16" s="12"/>
      <c r="L16" s="11"/>
      <c r="M16" s="12"/>
      <c r="N16" s="12"/>
      <c r="O16" s="12"/>
    </row>
    <row r="17" spans="1:19" x14ac:dyDescent="0.3">
      <c r="B17" s="23" t="s">
        <v>10</v>
      </c>
      <c r="C17" s="52">
        <v>0</v>
      </c>
      <c r="E17" s="28"/>
      <c r="F17" s="28"/>
      <c r="G17" s="29"/>
      <c r="H17" s="14"/>
      <c r="I17" s="14"/>
      <c r="L17" s="21"/>
    </row>
    <row r="18" spans="1:19" x14ac:dyDescent="0.3">
      <c r="B18" s="24" t="s">
        <v>5</v>
      </c>
      <c r="C18" s="46">
        <v>0</v>
      </c>
      <c r="D18" s="30"/>
      <c r="E18" s="22"/>
      <c r="F18" s="22"/>
      <c r="G18" s="16"/>
      <c r="H18" s="14"/>
      <c r="I18" s="14"/>
      <c r="L18" s="21">
        <v>7507745722</v>
      </c>
    </row>
    <row r="19" spans="1:19" x14ac:dyDescent="0.3">
      <c r="B19" s="24" t="s">
        <v>6</v>
      </c>
      <c r="C19" s="50">
        <f>ROUND((C17*C18),0)</f>
        <v>0</v>
      </c>
      <c r="D19" s="9"/>
      <c r="E19" s="9"/>
      <c r="F19" s="21"/>
      <c r="H19" s="14"/>
      <c r="I19" s="14"/>
      <c r="L19" s="21"/>
    </row>
    <row r="20" spans="1:19" x14ac:dyDescent="0.3">
      <c r="B20" s="37"/>
      <c r="C20" s="19"/>
      <c r="D20" s="9"/>
      <c r="E20" s="9"/>
      <c r="F20" s="21"/>
      <c r="H20" s="14"/>
      <c r="I20" s="14"/>
      <c r="L20" s="21"/>
    </row>
    <row r="21" spans="1:19" x14ac:dyDescent="0.3">
      <c r="C21" s="9" t="s">
        <v>19</v>
      </c>
      <c r="D21" s="9"/>
      <c r="E21" s="9"/>
      <c r="F21" s="21"/>
      <c r="H21" s="14"/>
      <c r="I21" s="14"/>
      <c r="L21" s="21"/>
    </row>
    <row r="22" spans="1:19" x14ac:dyDescent="0.3">
      <c r="B22" s="2" t="s">
        <v>12</v>
      </c>
      <c r="C22" s="57">
        <f>C4</f>
        <v>99295000</v>
      </c>
      <c r="D22" s="19"/>
      <c r="E22" s="19"/>
      <c r="F22" s="19"/>
      <c r="G22" s="19"/>
      <c r="H22" s="20"/>
      <c r="I22" s="60">
        <v>11</v>
      </c>
      <c r="L22" s="18"/>
    </row>
    <row r="23" spans="1:19" x14ac:dyDescent="0.3">
      <c r="B23" s="2" t="s">
        <v>13</v>
      </c>
      <c r="C23" s="57">
        <f>N9</f>
        <v>0</v>
      </c>
      <c r="D23" s="19"/>
      <c r="E23" s="19"/>
      <c r="F23" s="19"/>
      <c r="G23" s="19"/>
      <c r="H23" s="20"/>
      <c r="I23" s="20"/>
      <c r="L23" s="20"/>
    </row>
    <row r="24" spans="1:19" x14ac:dyDescent="0.3">
      <c r="B24" s="2" t="s">
        <v>18</v>
      </c>
      <c r="C24" s="57">
        <f>C14</f>
        <v>0</v>
      </c>
      <c r="D24" s="19"/>
      <c r="E24" s="19"/>
      <c r="F24" s="19"/>
      <c r="G24" s="19"/>
      <c r="H24" s="20"/>
      <c r="I24" s="20"/>
      <c r="L24" s="20"/>
    </row>
    <row r="25" spans="1:19" x14ac:dyDescent="0.3">
      <c r="A25" s="1"/>
      <c r="B25" s="2" t="s">
        <v>11</v>
      </c>
      <c r="C25" s="57">
        <f>C19</f>
        <v>0</v>
      </c>
      <c r="D25" s="19"/>
      <c r="E25" s="19"/>
      <c r="F25" s="19"/>
      <c r="G25" s="19"/>
      <c r="H25" s="20"/>
      <c r="I25" s="20"/>
      <c r="K25" s="7" t="s">
        <v>47</v>
      </c>
      <c r="L25" s="20">
        <v>10000</v>
      </c>
    </row>
    <row r="26" spans="1:19" ht="17.25" thickBot="1" x14ac:dyDescent="0.35">
      <c r="A26" s="1"/>
      <c r="B26" s="13" t="s">
        <v>7</v>
      </c>
      <c r="C26" s="58">
        <f>C22+C23+C24+C25</f>
        <v>99295000</v>
      </c>
      <c r="D26" s="18"/>
      <c r="F26" s="18"/>
      <c r="K26" s="7">
        <v>5.3940000000000001</v>
      </c>
      <c r="L26" s="1">
        <v>10000</v>
      </c>
      <c r="M26" s="7">
        <f>K26*L26</f>
        <v>53940</v>
      </c>
    </row>
    <row r="27" spans="1:19" ht="33.75" thickBot="1" x14ac:dyDescent="0.35">
      <c r="A27" s="1"/>
      <c r="B27" s="13" t="s">
        <v>8</v>
      </c>
      <c r="C27" s="58">
        <f>MROUND(C26*90%,1)</f>
        <v>89365500</v>
      </c>
      <c r="D27" s="20"/>
      <c r="F27" s="18"/>
      <c r="H27" s="66" t="s">
        <v>44</v>
      </c>
      <c r="I27" s="66" t="s">
        <v>45</v>
      </c>
      <c r="O27" s="74" t="s">
        <v>52</v>
      </c>
      <c r="P27" s="75" t="s">
        <v>53</v>
      </c>
      <c r="Q27" s="75" t="s">
        <v>54</v>
      </c>
      <c r="R27" s="75" t="s">
        <v>45</v>
      </c>
      <c r="S27" s="75" t="s">
        <v>55</v>
      </c>
    </row>
    <row r="28" spans="1:19" ht="33.75" thickBot="1" x14ac:dyDescent="0.35">
      <c r="A28" s="1"/>
      <c r="B28" s="13" t="s">
        <v>9</v>
      </c>
      <c r="C28" s="58">
        <f>MROUND(C26*80%,1)</f>
        <v>79436000</v>
      </c>
      <c r="D28" s="20"/>
      <c r="F28" s="18"/>
      <c r="H28" s="67">
        <v>8</v>
      </c>
      <c r="I28" s="68">
        <v>450</v>
      </c>
      <c r="K28" s="63" t="s">
        <v>44</v>
      </c>
      <c r="L28" s="63" t="s">
        <v>45</v>
      </c>
      <c r="O28" s="76" t="s">
        <v>56</v>
      </c>
      <c r="P28" s="77" t="s">
        <v>57</v>
      </c>
      <c r="Q28" s="77" t="s">
        <v>58</v>
      </c>
      <c r="R28" s="78">
        <v>3360</v>
      </c>
      <c r="S28" s="79">
        <v>7560000</v>
      </c>
    </row>
    <row r="29" spans="1:19" s="11" customFormat="1" ht="33.75" thickBot="1" x14ac:dyDescent="0.35">
      <c r="B29" s="53" t="s">
        <v>43</v>
      </c>
      <c r="C29" s="59">
        <f>MROUND(C23*0.85,1)</f>
        <v>0</v>
      </c>
      <c r="D29" s="10"/>
      <c r="F29" s="12"/>
      <c r="G29" s="12"/>
      <c r="H29" s="69">
        <v>9</v>
      </c>
      <c r="I29" s="70">
        <v>877</v>
      </c>
      <c r="K29" s="62">
        <v>1</v>
      </c>
      <c r="L29" s="64">
        <v>629</v>
      </c>
      <c r="M29" s="12"/>
      <c r="N29" s="12"/>
      <c r="O29" s="76" t="s">
        <v>59</v>
      </c>
      <c r="P29" s="77" t="s">
        <v>60</v>
      </c>
      <c r="Q29" s="77" t="s">
        <v>58</v>
      </c>
      <c r="R29" s="78">
        <v>3138</v>
      </c>
      <c r="S29" s="79">
        <v>7060500</v>
      </c>
    </row>
    <row r="30" spans="1:19" ht="33.75" thickBot="1" x14ac:dyDescent="0.35">
      <c r="A30" s="1"/>
      <c r="H30" s="67">
        <v>10</v>
      </c>
      <c r="I30" s="68">
        <v>525</v>
      </c>
      <c r="K30" s="22">
        <v>2</v>
      </c>
      <c r="L30" s="36">
        <v>480</v>
      </c>
      <c r="O30" s="76" t="s">
        <v>61</v>
      </c>
      <c r="P30" s="77" t="s">
        <v>62</v>
      </c>
      <c r="Q30" s="77" t="s">
        <v>58</v>
      </c>
      <c r="R30" s="78">
        <v>2937</v>
      </c>
      <c r="S30" s="79">
        <v>6608250</v>
      </c>
    </row>
    <row r="31" spans="1:19" ht="33.75" thickBot="1" x14ac:dyDescent="0.35">
      <c r="A31" s="1"/>
      <c r="H31" s="69">
        <v>11</v>
      </c>
      <c r="I31" s="68">
        <v>377</v>
      </c>
      <c r="K31" s="62">
        <v>3</v>
      </c>
      <c r="L31" s="36">
        <v>544</v>
      </c>
      <c r="O31" s="76" t="s">
        <v>63</v>
      </c>
      <c r="P31" s="77" t="s">
        <v>64</v>
      </c>
      <c r="Q31" s="77" t="s">
        <v>58</v>
      </c>
      <c r="R31" s="78">
        <v>3247</v>
      </c>
      <c r="S31" s="79">
        <v>7305750</v>
      </c>
    </row>
    <row r="32" spans="1:19" ht="33.75" thickBot="1" x14ac:dyDescent="0.35">
      <c r="A32" s="1"/>
      <c r="H32" s="67">
        <v>12</v>
      </c>
      <c r="I32" s="68">
        <v>377</v>
      </c>
      <c r="K32" s="22">
        <v>4</v>
      </c>
      <c r="L32" s="36">
        <v>560</v>
      </c>
      <c r="O32" s="76" t="s">
        <v>65</v>
      </c>
      <c r="P32" s="77" t="s">
        <v>66</v>
      </c>
      <c r="Q32" s="77" t="s">
        <v>58</v>
      </c>
      <c r="R32" s="78">
        <v>4476</v>
      </c>
      <c r="S32" s="79">
        <v>10071000</v>
      </c>
    </row>
    <row r="33" spans="1:19" ht="33.75" thickBot="1" x14ac:dyDescent="0.35">
      <c r="A33" s="1"/>
      <c r="H33" s="69">
        <v>13</v>
      </c>
      <c r="I33" s="68">
        <v>377</v>
      </c>
      <c r="K33" s="62">
        <v>5</v>
      </c>
      <c r="L33" s="36">
        <v>629</v>
      </c>
      <c r="O33" s="76" t="s">
        <v>67</v>
      </c>
      <c r="P33" s="77" t="s">
        <v>68</v>
      </c>
      <c r="Q33" s="77" t="s">
        <v>58</v>
      </c>
      <c r="R33" s="78">
        <v>3998</v>
      </c>
      <c r="S33" s="79">
        <v>7890750</v>
      </c>
    </row>
    <row r="34" spans="1:19" ht="33.75" thickBot="1" x14ac:dyDescent="0.35">
      <c r="A34" s="1"/>
      <c r="H34" s="67">
        <v>14</v>
      </c>
      <c r="I34" s="68">
        <v>377</v>
      </c>
      <c r="K34" s="22">
        <v>6</v>
      </c>
      <c r="L34" s="36">
        <v>450</v>
      </c>
      <c r="O34" s="76" t="s">
        <v>69</v>
      </c>
      <c r="P34" s="77" t="s">
        <v>70</v>
      </c>
      <c r="Q34" s="77" t="s">
        <v>58</v>
      </c>
      <c r="R34" s="78">
        <v>1518</v>
      </c>
      <c r="S34" s="79">
        <v>4519125</v>
      </c>
    </row>
    <row r="35" spans="1:19" ht="33.75" thickBot="1" x14ac:dyDescent="0.35">
      <c r="A35" s="1"/>
      <c r="H35" s="69">
        <v>15</v>
      </c>
      <c r="I35" s="68">
        <v>377</v>
      </c>
      <c r="K35" s="62">
        <v>7</v>
      </c>
      <c r="L35" s="36">
        <v>450</v>
      </c>
      <c r="O35" s="76" t="s">
        <v>71</v>
      </c>
      <c r="P35" s="77" t="s">
        <v>72</v>
      </c>
      <c r="Q35" s="77" t="s">
        <v>58</v>
      </c>
      <c r="R35" s="78">
        <v>2541</v>
      </c>
      <c r="S35" s="79">
        <v>5717250</v>
      </c>
    </row>
    <row r="36" spans="1:19" ht="33.75" thickBot="1" x14ac:dyDescent="0.35">
      <c r="A36" s="1"/>
      <c r="H36" s="67">
        <v>16</v>
      </c>
      <c r="I36" s="68">
        <v>377</v>
      </c>
      <c r="K36" s="61" t="s">
        <v>48</v>
      </c>
      <c r="L36" s="36">
        <f>SUM(L29:L35)</f>
        <v>3742</v>
      </c>
      <c r="O36" s="76" t="s">
        <v>73</v>
      </c>
      <c r="P36" s="77" t="s">
        <v>74</v>
      </c>
      <c r="Q36" s="77" t="s">
        <v>58</v>
      </c>
      <c r="R36" s="78">
        <v>3155</v>
      </c>
      <c r="S36" s="79">
        <v>7099875</v>
      </c>
    </row>
    <row r="37" spans="1:19" ht="33.75" thickBot="1" x14ac:dyDescent="0.35">
      <c r="A37" s="1"/>
      <c r="H37" s="69">
        <v>17</v>
      </c>
      <c r="I37" s="68">
        <v>377</v>
      </c>
      <c r="O37" s="76">
        <v>73</v>
      </c>
      <c r="P37" s="77" t="s">
        <v>75</v>
      </c>
      <c r="Q37" s="77" t="s">
        <v>58</v>
      </c>
      <c r="R37" s="78">
        <v>21828</v>
      </c>
      <c r="S37" s="77">
        <v>1</v>
      </c>
    </row>
    <row r="38" spans="1:19" x14ac:dyDescent="0.3">
      <c r="A38" s="1"/>
      <c r="H38" s="67">
        <v>18</v>
      </c>
      <c r="I38" s="68">
        <v>720</v>
      </c>
      <c r="S38" s="56">
        <f>SUM(S28:S37)</f>
        <v>63832501</v>
      </c>
    </row>
    <row r="39" spans="1:19" x14ac:dyDescent="0.3">
      <c r="A39" s="1"/>
      <c r="B39" s="1"/>
      <c r="H39" s="69">
        <v>19</v>
      </c>
      <c r="I39" s="68">
        <v>533</v>
      </c>
    </row>
    <row r="40" spans="1:19" x14ac:dyDescent="0.3">
      <c r="A40" s="1"/>
      <c r="B40" s="1"/>
      <c r="H40" s="67">
        <v>20</v>
      </c>
      <c r="I40" s="68">
        <v>377</v>
      </c>
      <c r="S40" s="56">
        <f>L2-S38</f>
        <v>15319799</v>
      </c>
    </row>
    <row r="41" spans="1:19" x14ac:dyDescent="0.3">
      <c r="A41" s="1"/>
      <c r="B41" s="1"/>
      <c r="H41" s="69">
        <v>21</v>
      </c>
      <c r="I41" s="68">
        <v>377</v>
      </c>
    </row>
    <row r="42" spans="1:19" x14ac:dyDescent="0.3">
      <c r="A42" s="1"/>
      <c r="B42" s="1"/>
      <c r="H42" s="67">
        <v>22</v>
      </c>
      <c r="I42" s="68">
        <v>377</v>
      </c>
      <c r="J42" s="1" t="s">
        <v>50</v>
      </c>
    </row>
    <row r="43" spans="1:19" x14ac:dyDescent="0.3">
      <c r="A43" s="1"/>
      <c r="B43" s="1"/>
      <c r="H43" s="69">
        <v>23</v>
      </c>
      <c r="I43" s="68">
        <v>377</v>
      </c>
    </row>
    <row r="44" spans="1:19" x14ac:dyDescent="0.3">
      <c r="A44" s="1"/>
      <c r="B44" s="1"/>
      <c r="H44" s="67">
        <v>24</v>
      </c>
      <c r="I44" s="68">
        <v>377</v>
      </c>
    </row>
    <row r="45" spans="1:19" x14ac:dyDescent="0.3">
      <c r="A45" s="1"/>
      <c r="B45" s="1"/>
      <c r="H45" s="69">
        <v>25</v>
      </c>
      <c r="I45" s="68">
        <v>377</v>
      </c>
    </row>
    <row r="46" spans="1:19" x14ac:dyDescent="0.3">
      <c r="A46" s="1"/>
      <c r="B46" s="1"/>
      <c r="H46" s="67">
        <v>26</v>
      </c>
      <c r="I46" s="68">
        <v>675</v>
      </c>
    </row>
    <row r="47" spans="1:19" x14ac:dyDescent="0.3">
      <c r="A47" s="1"/>
      <c r="B47" s="1"/>
      <c r="H47" s="69">
        <v>27</v>
      </c>
      <c r="I47" s="68">
        <v>377</v>
      </c>
    </row>
    <row r="48" spans="1:19" x14ac:dyDescent="0.3">
      <c r="A48" s="1"/>
      <c r="B48" s="1"/>
      <c r="F48" s="34"/>
      <c r="G48" s="34"/>
      <c r="H48" s="67">
        <v>28</v>
      </c>
      <c r="I48" s="68">
        <v>377</v>
      </c>
      <c r="J48" s="13"/>
    </row>
    <row r="49" spans="1:10" x14ac:dyDescent="0.3">
      <c r="A49" s="1"/>
      <c r="B49" s="1"/>
      <c r="F49" s="33"/>
      <c r="G49" s="1"/>
      <c r="H49" s="69">
        <v>29</v>
      </c>
      <c r="I49" s="68">
        <v>377</v>
      </c>
    </row>
    <row r="50" spans="1:10" x14ac:dyDescent="0.3">
      <c r="A50" s="1"/>
      <c r="B50" s="1"/>
      <c r="F50" s="33"/>
      <c r="G50" s="33"/>
      <c r="H50" s="67">
        <v>30</v>
      </c>
      <c r="I50" s="68">
        <v>377</v>
      </c>
    </row>
    <row r="51" spans="1:10" x14ac:dyDescent="0.3">
      <c r="A51" s="1"/>
      <c r="B51" s="1"/>
      <c r="F51" s="33"/>
      <c r="G51" s="33"/>
      <c r="H51" s="69">
        <v>31</v>
      </c>
      <c r="I51" s="68">
        <v>377</v>
      </c>
    </row>
    <row r="52" spans="1:10" x14ac:dyDescent="0.3">
      <c r="A52" s="1"/>
      <c r="B52" s="1"/>
      <c r="F52" s="33"/>
      <c r="G52" s="35"/>
      <c r="H52" s="67">
        <v>32</v>
      </c>
      <c r="I52" s="68">
        <v>377</v>
      </c>
    </row>
    <row r="53" spans="1:10" x14ac:dyDescent="0.3">
      <c r="A53" s="1"/>
      <c r="B53" s="1"/>
      <c r="F53" s="33"/>
      <c r="G53" s="33"/>
      <c r="H53" s="69">
        <v>33</v>
      </c>
      <c r="I53" s="71">
        <v>540</v>
      </c>
    </row>
    <row r="54" spans="1:10" x14ac:dyDescent="0.3">
      <c r="A54" s="1"/>
      <c r="B54" s="1"/>
      <c r="F54" s="33"/>
      <c r="G54" s="33"/>
      <c r="H54" s="67">
        <v>34</v>
      </c>
      <c r="I54" s="71">
        <v>590</v>
      </c>
    </row>
    <row r="55" spans="1:10" x14ac:dyDescent="0.3">
      <c r="A55" s="1"/>
      <c r="B55" s="1"/>
      <c r="F55" s="33"/>
      <c r="G55" s="33"/>
      <c r="H55" s="69">
        <v>35</v>
      </c>
      <c r="I55" s="71">
        <v>609</v>
      </c>
    </row>
    <row r="56" spans="1:10" x14ac:dyDescent="0.3">
      <c r="A56" s="1"/>
      <c r="B56" s="1"/>
      <c r="F56" s="33"/>
      <c r="G56" s="33"/>
      <c r="H56" s="67">
        <v>36</v>
      </c>
      <c r="I56" s="71">
        <v>703</v>
      </c>
    </row>
    <row r="57" spans="1:10" x14ac:dyDescent="0.3">
      <c r="A57" s="1"/>
      <c r="B57" s="1"/>
      <c r="F57" s="33"/>
      <c r="G57" s="33"/>
      <c r="H57" s="69">
        <v>37</v>
      </c>
      <c r="I57" s="71">
        <v>684</v>
      </c>
    </row>
    <row r="58" spans="1:10" x14ac:dyDescent="0.3">
      <c r="A58" s="1"/>
      <c r="B58" s="1"/>
      <c r="F58" s="33"/>
      <c r="G58" s="33"/>
      <c r="H58" s="67">
        <v>38</v>
      </c>
      <c r="I58" s="71">
        <v>630</v>
      </c>
    </row>
    <row r="59" spans="1:10" x14ac:dyDescent="0.3">
      <c r="A59" s="1"/>
      <c r="B59" s="1"/>
      <c r="H59" s="69">
        <v>39</v>
      </c>
      <c r="I59" s="68">
        <v>612</v>
      </c>
    </row>
    <row r="60" spans="1:10" x14ac:dyDescent="0.3">
      <c r="A60" s="1"/>
      <c r="B60" s="1"/>
      <c r="H60" s="67">
        <v>40</v>
      </c>
      <c r="I60" s="68">
        <v>578</v>
      </c>
      <c r="J60" s="1" t="s">
        <v>51</v>
      </c>
    </row>
    <row r="61" spans="1:10" x14ac:dyDescent="0.3">
      <c r="A61" s="1"/>
      <c r="B61" s="1"/>
      <c r="H61" s="69">
        <v>41</v>
      </c>
      <c r="I61" s="68">
        <v>684</v>
      </c>
      <c r="J61" s="1" t="s">
        <v>51</v>
      </c>
    </row>
    <row r="62" spans="1:10" x14ac:dyDescent="0.3">
      <c r="A62" s="1"/>
      <c r="B62" s="1"/>
      <c r="H62" s="67">
        <v>42</v>
      </c>
      <c r="I62" s="68">
        <v>585</v>
      </c>
    </row>
    <row r="63" spans="1:10" x14ac:dyDescent="0.3">
      <c r="A63" s="1"/>
      <c r="B63" s="1"/>
      <c r="H63" s="69">
        <v>43</v>
      </c>
      <c r="I63" s="68">
        <v>585</v>
      </c>
    </row>
    <row r="64" spans="1:10" x14ac:dyDescent="0.3">
      <c r="A64" s="1"/>
      <c r="B64" s="1"/>
      <c r="F64" s="36"/>
      <c r="H64" s="67">
        <v>44</v>
      </c>
      <c r="I64" s="68">
        <v>572</v>
      </c>
    </row>
    <row r="65" spans="1:9" x14ac:dyDescent="0.3">
      <c r="A65" s="1"/>
      <c r="B65" s="1"/>
      <c r="F65" s="36"/>
      <c r="H65" s="69">
        <v>45</v>
      </c>
      <c r="I65" s="68">
        <v>874.5</v>
      </c>
    </row>
    <row r="66" spans="1:9" x14ac:dyDescent="0.3">
      <c r="A66" s="1"/>
      <c r="B66" s="1"/>
      <c r="F66" s="36"/>
      <c r="H66" s="67">
        <v>46</v>
      </c>
      <c r="I66" s="68">
        <v>336</v>
      </c>
    </row>
    <row r="67" spans="1:9" x14ac:dyDescent="0.3">
      <c r="A67" s="1"/>
      <c r="B67" s="1"/>
      <c r="F67" s="36"/>
      <c r="H67" s="69">
        <v>47</v>
      </c>
      <c r="I67" s="68">
        <v>348</v>
      </c>
    </row>
    <row r="68" spans="1:9" x14ac:dyDescent="0.3">
      <c r="A68" s="1"/>
      <c r="B68" s="1"/>
      <c r="F68" s="36"/>
      <c r="H68" s="67">
        <v>48</v>
      </c>
      <c r="I68" s="68">
        <v>377</v>
      </c>
    </row>
    <row r="69" spans="1:9" x14ac:dyDescent="0.3">
      <c r="A69" s="1"/>
      <c r="B69" s="1"/>
      <c r="F69" s="36"/>
      <c r="H69" s="69">
        <v>49</v>
      </c>
      <c r="I69" s="68">
        <v>415</v>
      </c>
    </row>
    <row r="70" spans="1:9" x14ac:dyDescent="0.3">
      <c r="A70" s="1"/>
      <c r="B70" s="1"/>
      <c r="F70" s="36"/>
      <c r="H70" s="67">
        <v>50</v>
      </c>
      <c r="I70" s="68">
        <v>490.5</v>
      </c>
    </row>
    <row r="71" spans="1:9" x14ac:dyDescent="0.3">
      <c r="A71" s="1"/>
      <c r="B71" s="1"/>
      <c r="F71" s="36"/>
      <c r="H71" s="69">
        <v>51</v>
      </c>
      <c r="I71" s="68">
        <v>253</v>
      </c>
    </row>
    <row r="72" spans="1:9" x14ac:dyDescent="0.3">
      <c r="A72" s="1"/>
      <c r="B72" s="1"/>
      <c r="F72" s="36"/>
      <c r="H72" s="67">
        <v>52</v>
      </c>
      <c r="I72" s="68">
        <v>253</v>
      </c>
    </row>
    <row r="73" spans="1:9" x14ac:dyDescent="0.3">
      <c r="A73" s="1"/>
      <c r="B73" s="1"/>
      <c r="F73" s="36"/>
      <c r="H73" s="69">
        <v>53</v>
      </c>
      <c r="I73" s="68">
        <v>253</v>
      </c>
    </row>
    <row r="74" spans="1:9" x14ac:dyDescent="0.3">
      <c r="A74" s="1"/>
      <c r="B74" s="1"/>
      <c r="H74" s="67">
        <v>54</v>
      </c>
      <c r="I74" s="68">
        <v>253</v>
      </c>
    </row>
    <row r="75" spans="1:9" x14ac:dyDescent="0.3">
      <c r="A75" s="1"/>
      <c r="B75" s="1"/>
      <c r="H75" s="69">
        <v>55</v>
      </c>
      <c r="I75" s="68">
        <v>253</v>
      </c>
    </row>
    <row r="76" spans="1:9" x14ac:dyDescent="0.3">
      <c r="A76" s="1"/>
      <c r="B76" s="1"/>
      <c r="H76" s="67">
        <v>56</v>
      </c>
      <c r="I76" s="68">
        <v>253</v>
      </c>
    </row>
    <row r="77" spans="1:9" x14ac:dyDescent="0.3">
      <c r="A77" s="1"/>
      <c r="B77" s="1"/>
      <c r="H77" s="69">
        <v>57</v>
      </c>
      <c r="I77" s="68">
        <v>253</v>
      </c>
    </row>
    <row r="78" spans="1:9" x14ac:dyDescent="0.3">
      <c r="A78" s="1"/>
      <c r="B78" s="1"/>
      <c r="H78" s="67">
        <v>58</v>
      </c>
      <c r="I78" s="68">
        <v>253</v>
      </c>
    </row>
    <row r="79" spans="1:9" x14ac:dyDescent="0.3">
      <c r="A79" s="1"/>
      <c r="B79" s="1"/>
      <c r="H79" s="69">
        <v>59</v>
      </c>
      <c r="I79" s="68">
        <v>253</v>
      </c>
    </row>
    <row r="80" spans="1:9" x14ac:dyDescent="0.3">
      <c r="A80" s="1"/>
      <c r="B80" s="1"/>
      <c r="H80" s="67">
        <v>60</v>
      </c>
      <c r="I80" s="68">
        <v>253</v>
      </c>
    </row>
    <row r="81" spans="1:13" x14ac:dyDescent="0.3">
      <c r="A81" s="1"/>
      <c r="B81" s="1"/>
      <c r="H81" s="69">
        <v>61</v>
      </c>
      <c r="I81" s="68">
        <v>288</v>
      </c>
    </row>
    <row r="82" spans="1:13" x14ac:dyDescent="0.3">
      <c r="A82" s="1"/>
      <c r="B82" s="1"/>
      <c r="H82" s="67">
        <v>62</v>
      </c>
      <c r="I82" s="68">
        <v>288</v>
      </c>
    </row>
    <row r="83" spans="1:13" x14ac:dyDescent="0.3">
      <c r="A83" s="1"/>
      <c r="B83" s="1"/>
      <c r="H83" s="69">
        <v>63</v>
      </c>
      <c r="I83" s="68">
        <v>589</v>
      </c>
    </row>
    <row r="84" spans="1:13" x14ac:dyDescent="0.3">
      <c r="A84" s="1"/>
      <c r="B84" s="1"/>
      <c r="H84" s="67">
        <v>64</v>
      </c>
      <c r="I84" s="68">
        <v>364</v>
      </c>
    </row>
    <row r="85" spans="1:13" x14ac:dyDescent="0.3">
      <c r="A85" s="1"/>
      <c r="B85" s="1"/>
      <c r="H85" s="69">
        <v>65</v>
      </c>
      <c r="I85" s="68">
        <v>364</v>
      </c>
    </row>
    <row r="86" spans="1:13" x14ac:dyDescent="0.3">
      <c r="A86" s="1"/>
      <c r="B86" s="1"/>
      <c r="H86" s="67">
        <v>66</v>
      </c>
      <c r="I86" s="68">
        <v>377</v>
      </c>
    </row>
    <row r="87" spans="1:13" x14ac:dyDescent="0.3">
      <c r="A87" s="1"/>
      <c r="B87" s="1"/>
      <c r="H87" s="69">
        <v>67</v>
      </c>
      <c r="I87" s="68">
        <v>390</v>
      </c>
    </row>
    <row r="88" spans="1:13" x14ac:dyDescent="0.3">
      <c r="A88" s="1"/>
      <c r="B88" s="1"/>
      <c r="H88" s="67">
        <v>68</v>
      </c>
      <c r="I88" s="68">
        <v>390</v>
      </c>
    </row>
    <row r="89" spans="1:13" x14ac:dyDescent="0.3">
      <c r="A89" s="1"/>
      <c r="B89" s="1"/>
      <c r="H89" s="69">
        <v>69</v>
      </c>
      <c r="I89" s="68">
        <v>403</v>
      </c>
    </row>
    <row r="90" spans="1:13" x14ac:dyDescent="0.3">
      <c r="A90" s="1"/>
      <c r="B90" s="1"/>
      <c r="H90" s="67">
        <v>70</v>
      </c>
      <c r="I90" s="68">
        <v>403</v>
      </c>
    </row>
    <row r="91" spans="1:13" x14ac:dyDescent="0.3">
      <c r="A91" s="1"/>
      <c r="B91" s="1"/>
      <c r="H91" s="69">
        <v>71</v>
      </c>
      <c r="I91" s="68">
        <v>403</v>
      </c>
    </row>
    <row r="92" spans="1:13" x14ac:dyDescent="0.3">
      <c r="A92" s="1"/>
      <c r="B92" s="1"/>
      <c r="H92" s="67">
        <v>72</v>
      </c>
      <c r="I92" s="68">
        <v>425</v>
      </c>
    </row>
    <row r="93" spans="1:13" x14ac:dyDescent="0.3">
      <c r="A93" s="1"/>
      <c r="B93" s="1"/>
      <c r="H93" s="72" t="s">
        <v>46</v>
      </c>
      <c r="I93" s="73">
        <f>SUM(I28:I92)</f>
        <v>28370</v>
      </c>
      <c r="L93" s="36">
        <v>3742</v>
      </c>
      <c r="M93" s="65">
        <f>I93+L93</f>
        <v>32112</v>
      </c>
    </row>
    <row r="94" spans="1:13" x14ac:dyDescent="0.3">
      <c r="A94" s="1"/>
      <c r="B94" s="1"/>
      <c r="H94" s="29"/>
      <c r="L94" s="1" t="s">
        <v>49</v>
      </c>
      <c r="M94" s="7">
        <v>21828</v>
      </c>
    </row>
    <row r="95" spans="1:13" x14ac:dyDescent="0.3">
      <c r="A95" s="1"/>
      <c r="B95" s="1"/>
      <c r="H95" s="29"/>
      <c r="M95" s="65">
        <f>SUM(M93:M94)</f>
        <v>53940</v>
      </c>
    </row>
    <row r="96" spans="1:13" x14ac:dyDescent="0.3">
      <c r="A96" s="1"/>
      <c r="B96" s="1"/>
      <c r="H96" s="29"/>
    </row>
    <row r="97" spans="1:8" x14ac:dyDescent="0.3">
      <c r="A97" s="1"/>
      <c r="B97" s="1"/>
      <c r="H97" s="29"/>
    </row>
    <row r="98" spans="1:8" x14ac:dyDescent="0.3">
      <c r="A98" s="1"/>
      <c r="B98" s="1"/>
      <c r="H98" s="29"/>
    </row>
    <row r="99" spans="1:8" x14ac:dyDescent="0.3">
      <c r="A99" s="1"/>
      <c r="B99" s="1"/>
      <c r="H99" s="29"/>
    </row>
    <row r="100" spans="1:8" x14ac:dyDescent="0.3">
      <c r="A100" s="1"/>
      <c r="B100" s="1"/>
    </row>
    <row r="101" spans="1:8" x14ac:dyDescent="0.3">
      <c r="A101" s="1"/>
      <c r="B101" s="1"/>
    </row>
    <row r="102" spans="1:8" x14ac:dyDescent="0.3">
      <c r="A102" s="1"/>
      <c r="B102" s="1"/>
    </row>
    <row r="103" spans="1:8" x14ac:dyDescent="0.3">
      <c r="A103" s="1"/>
      <c r="B103" s="1"/>
    </row>
    <row r="104" spans="1:8" x14ac:dyDescent="0.3">
      <c r="A104" s="1"/>
      <c r="B104" s="1"/>
    </row>
    <row r="105" spans="1:8" x14ac:dyDescent="0.3">
      <c r="A105" s="1"/>
      <c r="B105" s="1"/>
    </row>
    <row r="106" spans="1:8" x14ac:dyDescent="0.3">
      <c r="A106" s="1"/>
      <c r="B106" s="1"/>
    </row>
    <row r="107" spans="1:8" x14ac:dyDescent="0.3">
      <c r="A107" s="1"/>
      <c r="B107" s="1"/>
    </row>
    <row r="108" spans="1:8" x14ac:dyDescent="0.3">
      <c r="A108" s="1"/>
      <c r="B108" s="1"/>
    </row>
    <row r="109" spans="1:8" x14ac:dyDescent="0.3">
      <c r="A109" s="1"/>
      <c r="B109" s="1"/>
    </row>
    <row r="110" spans="1:8" x14ac:dyDescent="0.3">
      <c r="A110" s="1"/>
      <c r="B110" s="1"/>
    </row>
    <row r="111" spans="1:8" x14ac:dyDescent="0.3">
      <c r="A111" s="1"/>
      <c r="B111" s="1"/>
    </row>
    <row r="112" spans="1:8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</sheetData>
  <mergeCells count="2">
    <mergeCell ref="B11:C11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2024-06-10T10:22:01Z</dcterms:modified>
</cp:coreProperties>
</file>