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PRATHMESH PRAMOD GAWADE - CBI\"/>
    </mc:Choice>
  </mc:AlternateContent>
  <xr:revisionPtr revIDLastSave="0" documentId="13_ncr:1_{97A36AE2-C491-4EDE-8321-8AFAA464F84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11" i="19" l="1"/>
  <c r="Y13" i="18"/>
  <c r="T13" i="19" l="1"/>
  <c r="S13" i="19"/>
  <c r="X15" i="18"/>
  <c r="X13" i="18"/>
  <c r="W15" i="18"/>
  <c r="G34" i="4" l="1"/>
  <c r="G33" i="4"/>
  <c r="G32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<sst xmlns="http://schemas.openxmlformats.org/spreadsheetml/2006/main" count="50" uniqueCount="44">
  <si>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</si>
  <si>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</si>
  <si>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</si>
  <si>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</si>
  <si>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</si>
  <si>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</si>
  <si>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</si>
  <si>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</si>
  <si>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</si>
  <si>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</si>
  <si>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</si>
  <si>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</si>
  <si>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</si>
  <si>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</si>
  <si>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</si>
  <si>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</si>
  <si>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</si>
  <si>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</si>
  <si>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</si>
  <si>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</si>
  <si>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</si>
  <si>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</si>
  <si>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</si>
  <si>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</si>
  <si>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</si>
  <si>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</si>
  <si>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</si>
  <si>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</si>
  <si>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</si>
  <si>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</si>
  <si>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</si>
  <si>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</si>
  <si>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</si>
  <si>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</si>
  <si>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</si>
  <si>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</si>
  <si>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</si>
  <si>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</si>
  <si>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</si>
  <si>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</si>
  <si>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Central Bank Of India ( Malad West Branch ) - MR PRATHMESH PRAMOD GAWADE / PRAMOD VASANT GAWADE</t>
  </si>
  <si>
    <t>Agree CA</t>
  </si>
  <si>
    <t>Loft</t>
  </si>
  <si>
    <t>As per Full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</si>
</sst>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153612</xdr:colOff>
      <xdr:row>48</xdr:row>
      <xdr:rowOff>1212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AC4AD02-E4DF-4D19-8A05-8C19249BB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88012" cy="8688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163139</xdr:colOff>
      <xdr:row>37</xdr:row>
      <xdr:rowOff>162772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B664AA-C275-48B7-97D6-D83C69A6E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97539" cy="60682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0BC4C3-25E7-410D-A5C5-BD383EF12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115507</xdr:colOff>
      <xdr:row>40</xdr:row>
      <xdr:rowOff>96254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27B3C7-EC6C-4A19-BA75-5CCA94FDA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9907" cy="7192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125033</xdr:colOff>
      <xdr:row>42</xdr:row>
      <xdr:rowOff>181931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A76200-691D-495A-B934-81C9B3AC2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59433" cy="684943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115507</xdr:colOff>
      <xdr:row>40</xdr:row>
      <xdr:rowOff>172537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7DD1DE-92D5-4563-A84D-00FF95D97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49907" cy="779253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485775</xdr:colOff>
      <xdr:row>0</xdr:row>
      <xdr:rowOff>180975</xdr:rowOff>
    </xdr:from>
    <xdr:to>
      <xdr:col>14</xdr:col>
      <xdr:colOff>582229</xdr:colOff>
      <xdr:row>40</xdr:row>
      <xdr:rowOff>115354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261DED-A3EE-42B5-A01A-91DE252DC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5775" y="180975"/>
          <a:ext cx="8630854" cy="75543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591739</xdr:colOff>
      <xdr:row>47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7DB3C0-3C6B-4E10-A7A2-4E5D06751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516539" cy="8821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6" zoomScaleNormal="100" workbookViewId="0">
      <selection activeCell="W45" sqref="W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247</v>
      </c>
      <c r="C3" s="4">
        <f>B3*1.2</f>
        <v>296.39999999999998</v>
      </c>
      <c r="D3" s="4">
        <f t="shared" ref="D3:D14" si="2">C3*1.2</f>
        <v>355.67999999999995</v>
      </c>
      <c r="E3" s="5">
        <f t="shared" ref="E3:E14" si="3">R3</f>
        <v>5500000</v>
      </c>
      <c r="F3" s="9">
        <f t="shared" ref="F3:F14" si="4">ROUND((E3/B3),0)</f>
        <v>22267</v>
      </c>
      <c r="G3" s="9">
        <f t="shared" ref="G3:G14" si="5">ROUND((E3/C3),0)</f>
        <v>18556</v>
      </c>
      <c r="H3" s="9">
        <f t="shared" ref="H3:H14" si="6">ROUND((E3/D3),0)</f>
        <v>15463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247</v>
      </c>
      <c r="R3" s="2">
        <v>5500000</v>
      </c>
    </row>
    <row r="4" spans="1:20" s="44" customFormat="1" x14ac:dyDescent="0.25">
      <c r="A4" s="45">
        <f t="shared" ref="A4:A9" si="9">N4</f>
        <v>0</v>
      </c>
      <c r="B4" s="45">
        <f t="shared" ref="B4:B9" si="10">Q4</f>
        <v>247</v>
      </c>
      <c r="C4" s="45">
        <f t="shared" ref="C4:C9" si="11">B4*1.2</f>
        <v>296.39999999999998</v>
      </c>
      <c r="D4" s="45">
        <f t="shared" ref="D4:D9" si="12">C4*1.2</f>
        <v>355.67999999999995</v>
      </c>
      <c r="E4" s="46">
        <f t="shared" ref="E4:E9" si="13">R4</f>
        <v>5120897</v>
      </c>
      <c r="F4" s="45">
        <f t="shared" ref="F4:F9" si="14">ROUND((E4/B4),0)</f>
        <v>20732</v>
      </c>
      <c r="G4" s="45">
        <f t="shared" ref="G4:G9" si="15">ROUND((E4/C4),0)</f>
        <v>17277</v>
      </c>
      <c r="H4" s="45">
        <f t="shared" ref="H4:H9" si="16">ROUND((E4/D4),0)</f>
        <v>14397</v>
      </c>
      <c r="I4" s="45" t="e">
        <f>#REF!</f>
        <v>#REF!</v>
      </c>
      <c r="J4" s="45">
        <f t="shared" ref="J4:J9" si="17">S4</f>
        <v>0</v>
      </c>
      <c r="O4" s="44">
        <v>0</v>
      </c>
      <c r="P4" s="44">
        <f t="shared" ref="P4:P9" si="18">O4/1.2</f>
        <v>0</v>
      </c>
      <c r="Q4" s="44">
        <v>247</v>
      </c>
      <c r="R4" s="47">
        <v>5120897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5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249</v>
      </c>
      <c r="C16" s="4">
        <f>B16*1.2</f>
        <v>298.8</v>
      </c>
      <c r="D16" s="4">
        <f t="shared" ref="D16:D28" si="34">C16*1.2</f>
        <v>358.56</v>
      </c>
      <c r="E16" s="5">
        <f t="shared" ref="E16:E28" si="35">R16</f>
        <v>4600000</v>
      </c>
      <c r="F16" s="9">
        <f t="shared" ref="F16:F28" si="36">ROUND((E16/B16),0)</f>
        <v>18474</v>
      </c>
      <c r="G16" s="9">
        <f t="shared" ref="G16:G28" si="37">ROUND((E16/C16),0)</f>
        <v>15395</v>
      </c>
      <c r="H16" s="9">
        <f t="shared" ref="H16:H28" si="38">ROUND((E16/D16),0)</f>
        <v>12829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249</v>
      </c>
      <c r="R16" s="2">
        <v>4600000</v>
      </c>
    </row>
    <row r="17" spans="1:24" x14ac:dyDescent="0.25">
      <c r="A17" s="4">
        <f t="shared" si="32"/>
        <v>0</v>
      </c>
      <c r="B17" s="4">
        <f t="shared" si="33"/>
        <v>266.66666666666669</v>
      </c>
      <c r="C17" s="4">
        <f t="shared" ref="C17:C28" si="41">B17*1.2</f>
        <v>320</v>
      </c>
      <c r="D17" s="4">
        <f t="shared" si="34"/>
        <v>384</v>
      </c>
      <c r="E17" s="5">
        <f t="shared" si="35"/>
        <v>4718000</v>
      </c>
      <c r="F17" s="9">
        <f t="shared" si="36"/>
        <v>17693</v>
      </c>
      <c r="G17" s="9">
        <f t="shared" si="37"/>
        <v>14744</v>
      </c>
      <c r="H17" s="9">
        <f t="shared" si="38"/>
        <v>12286</v>
      </c>
      <c r="I17" s="4" t="e">
        <f>#REF!</f>
        <v>#REF!</v>
      </c>
      <c r="J17" s="4">
        <f t="shared" si="39"/>
        <v>0</v>
      </c>
      <c r="O17">
        <v>0</v>
      </c>
      <c r="P17">
        <v>320</v>
      </c>
      <c r="Q17">
        <f t="shared" si="40"/>
        <v>266.66666666666669</v>
      </c>
      <c r="R17" s="2">
        <v>4718000</v>
      </c>
    </row>
    <row r="18" spans="1:24" s="44" customFormat="1" x14ac:dyDescent="0.25">
      <c r="A18" s="45">
        <f t="shared" si="32"/>
        <v>0</v>
      </c>
      <c r="B18" s="45">
        <f t="shared" si="33"/>
        <v>247</v>
      </c>
      <c r="C18" s="45">
        <f t="shared" si="41"/>
        <v>296.39999999999998</v>
      </c>
      <c r="D18" s="45">
        <f t="shared" si="34"/>
        <v>355.67999999999995</v>
      </c>
      <c r="E18" s="46">
        <f t="shared" si="35"/>
        <v>5400000</v>
      </c>
      <c r="F18" s="45">
        <f t="shared" si="36"/>
        <v>21862</v>
      </c>
      <c r="G18" s="45">
        <f t="shared" si="37"/>
        <v>18219</v>
      </c>
      <c r="H18" s="45">
        <f t="shared" si="38"/>
        <v>15182</v>
      </c>
      <c r="I18" s="45" t="e">
        <f>#REF!</f>
        <v>#REF!</v>
      </c>
      <c r="J18" s="45">
        <f t="shared" si="39"/>
        <v>0</v>
      </c>
      <c r="O18" s="44">
        <v>0</v>
      </c>
      <c r="P18" s="44">
        <f t="shared" si="40"/>
        <v>0</v>
      </c>
      <c r="Q18" s="44">
        <v>247</v>
      </c>
      <c r="R18" s="47">
        <v>5400000</v>
      </c>
    </row>
    <row r="19" spans="1:24" s="44" customFormat="1" x14ac:dyDescent="0.25">
      <c r="A19" s="45">
        <f t="shared" si="32"/>
        <v>0</v>
      </c>
      <c r="B19" s="45">
        <f t="shared" si="33"/>
        <v>247</v>
      </c>
      <c r="C19" s="45">
        <f t="shared" si="41"/>
        <v>296.39999999999998</v>
      </c>
      <c r="D19" s="45">
        <f t="shared" si="34"/>
        <v>355.67999999999995</v>
      </c>
      <c r="E19" s="46">
        <f t="shared" si="35"/>
        <v>5600000</v>
      </c>
      <c r="F19" s="45">
        <f t="shared" si="36"/>
        <v>22672</v>
      </c>
      <c r="G19" s="45">
        <f t="shared" si="37"/>
        <v>18893</v>
      </c>
      <c r="H19" s="45">
        <f t="shared" si="38"/>
        <v>15744</v>
      </c>
      <c r="I19" s="45" t="e">
        <f>#REF!</f>
        <v>#REF!</v>
      </c>
      <c r="J19" s="45">
        <f t="shared" si="39"/>
        <v>0</v>
      </c>
      <c r="O19" s="44">
        <v>0</v>
      </c>
      <c r="P19" s="44">
        <f t="shared" si="40"/>
        <v>0</v>
      </c>
      <c r="Q19" s="44">
        <v>247</v>
      </c>
      <c r="R19" s="47">
        <v>5600000</v>
      </c>
    </row>
    <row r="20" spans="1:24" x14ac:dyDescent="0.25">
      <c r="A20" s="4">
        <f t="shared" si="32"/>
        <v>0</v>
      </c>
      <c r="B20" s="4">
        <f t="shared" si="33"/>
        <v>251</v>
      </c>
      <c r="C20" s="4">
        <f t="shared" si="41"/>
        <v>301.2</v>
      </c>
      <c r="D20" s="4">
        <f t="shared" si="34"/>
        <v>361.44</v>
      </c>
      <c r="E20" s="5">
        <f t="shared" si="35"/>
        <v>5000000</v>
      </c>
      <c r="F20" s="9">
        <f t="shared" si="36"/>
        <v>19920</v>
      </c>
      <c r="G20" s="9">
        <f t="shared" si="37"/>
        <v>16600</v>
      </c>
      <c r="H20" s="9">
        <f t="shared" si="38"/>
        <v>13834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251</v>
      </c>
      <c r="R20" s="2">
        <v>5000000</v>
      </c>
    </row>
    <row r="21" spans="1:24" x14ac:dyDescent="0.25">
      <c r="A21" s="4">
        <f t="shared" si="32"/>
        <v>0</v>
      </c>
      <c r="B21" s="4">
        <f t="shared" si="33"/>
        <v>275</v>
      </c>
      <c r="C21" s="4">
        <f t="shared" si="41"/>
        <v>330</v>
      </c>
      <c r="D21" s="4">
        <f t="shared" si="34"/>
        <v>396</v>
      </c>
      <c r="E21" s="5">
        <f t="shared" si="35"/>
        <v>6500000</v>
      </c>
      <c r="F21" s="9">
        <f t="shared" si="36"/>
        <v>23636</v>
      </c>
      <c r="G21" s="9">
        <f t="shared" si="37"/>
        <v>19697</v>
      </c>
      <c r="H21" s="9">
        <f t="shared" si="38"/>
        <v>16414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275</v>
      </c>
      <c r="R21" s="2">
        <v>6500000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21000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2800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18200</v>
      </c>
      <c r="X31" s="22"/>
    </row>
    <row r="32" spans="1:24" ht="15.75" x14ac:dyDescent="0.25">
      <c r="E32" t="s">
        <v>41</v>
      </c>
      <c r="F32" s="7">
        <v>22.95</v>
      </c>
      <c r="G32" s="6">
        <f>F32*10.764</f>
        <v>247.03379999999999</v>
      </c>
      <c r="H32" s="6"/>
      <c r="S32" s="10"/>
      <c r="T32" s="10"/>
      <c r="U32" s="17" t="s">
        <v>16</v>
      </c>
      <c r="V32" s="18"/>
      <c r="W32" s="19">
        <f>W30</f>
        <v>2800</v>
      </c>
      <c r="X32" s="22"/>
    </row>
    <row r="33" spans="5:25" ht="15.75" x14ac:dyDescent="0.25">
      <c r="E33" t="s">
        <v>42</v>
      </c>
      <c r="F33" s="7">
        <v>6.5</v>
      </c>
      <c r="G33" s="6">
        <f>F33*10.764</f>
        <v>69.965999999999994</v>
      </c>
      <c r="S33" s="10"/>
      <c r="T33" s="10"/>
      <c r="U33" s="17" t="s">
        <v>17</v>
      </c>
      <c r="V33" s="23"/>
      <c r="W33" s="24">
        <f>X33-X34</f>
        <v>1</v>
      </c>
      <c r="X33" s="25">
        <v>2024</v>
      </c>
    </row>
    <row r="34" spans="5:25" ht="15.75" x14ac:dyDescent="0.25">
      <c r="G34">
        <f>SUM(G32:G33)</f>
        <v>316.99979999999999</v>
      </c>
      <c r="S34" s="10"/>
      <c r="T34" s="10"/>
      <c r="U34" s="17" t="s">
        <v>18</v>
      </c>
      <c r="V34" s="23"/>
      <c r="W34" s="24">
        <f>W35-W33</f>
        <v>59</v>
      </c>
      <c r="X34" s="24">
        <v>2023</v>
      </c>
      <c r="Y34" t="s">
        <v>43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1.5</v>
      </c>
      <c r="X36" s="24"/>
    </row>
    <row r="37" spans="5:25" ht="15.75" x14ac:dyDescent="0.25">
      <c r="U37" s="17"/>
      <c r="V37" s="26"/>
      <c r="W37" s="27">
        <v>0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2800</v>
      </c>
      <c r="X39" s="22"/>
    </row>
    <row r="40" spans="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18200</v>
      </c>
      <c r="X40" s="22"/>
    </row>
    <row r="41" spans="5:25" ht="15.75" x14ac:dyDescent="0.25">
      <c r="N41" s="44"/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21000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38</v>
      </c>
      <c r="V44" s="30"/>
      <c r="W44" s="25">
        <v>247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5187000</v>
      </c>
      <c r="X45" s="33"/>
    </row>
    <row r="46" spans="5:25" ht="15.75" x14ac:dyDescent="0.25">
      <c r="S46" s="11"/>
      <c r="T46" s="10"/>
      <c r="U46" s="17" t="s">
        <v>25</v>
      </c>
      <c r="V46" s="23"/>
      <c r="W46" s="34">
        <f>W45*0.9</f>
        <v>4668300</v>
      </c>
      <c r="X46" s="35"/>
    </row>
    <row r="47" spans="5:25" ht="15.75" x14ac:dyDescent="0.25">
      <c r="S47" s="10"/>
      <c r="T47" s="10"/>
      <c r="U47" s="17" t="s">
        <v>26</v>
      </c>
      <c r="V47" s="23"/>
      <c r="W47" s="34">
        <f>W45*0.8</f>
        <v>4149600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691600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10806.25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3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7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3:Y15"/>
  <sheetViews>
    <sheetView topLeftCell="F1" zoomScaleNormal="100" workbookViewId="0">
      <selection activeCell="Y12" sqref="Y12"/>
    </sheetView>
  </sheetViews>
  <sheetFormatPr defaultRowHeight="15" x14ac:dyDescent="0.25"/>
  <sheetData>
    <row r="13" spans="23:25" x14ac:dyDescent="0.25">
      <c r="W13">
        <v>22.95</v>
      </c>
      <c r="X13">
        <f>W13*1.1</f>
        <v>25.245000000000001</v>
      </c>
      <c r="Y13">
        <f>W13*10.764</f>
        <v>247.03379999999999</v>
      </c>
    </row>
    <row r="14" spans="23:25" x14ac:dyDescent="0.25">
      <c r="W14">
        <v>6.5</v>
      </c>
    </row>
    <row r="15" spans="23:25" x14ac:dyDescent="0.25">
      <c r="W15">
        <f>SUM(W13:W14)</f>
        <v>29.45</v>
      </c>
      <c r="X15">
        <f>W15*10.764</f>
        <v>316.99979999999999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3"/>
  <sheetViews>
    <sheetView workbookViewId="0">
      <selection activeCell="T17" sqref="T17"/>
    </sheetView>
  </sheetViews>
  <sheetFormatPr defaultRowHeight="15" x14ac:dyDescent="0.25"/>
  <sheetData>
    <row r="1" spans="1:20" x14ac:dyDescent="0.25">
      <c r="A1" s="6"/>
    </row>
    <row r="11" spans="1:20" x14ac:dyDescent="0.25">
      <c r="S11">
        <v>22.95</v>
      </c>
      <c r="T11">
        <f>S11*10.764</f>
        <v>247.03379999999999</v>
      </c>
    </row>
    <row r="12" spans="1:20" x14ac:dyDescent="0.25">
      <c r="S12">
        <v>6.5</v>
      </c>
    </row>
    <row r="13" spans="1:20" x14ac:dyDescent="0.25">
      <c r="S13">
        <f>SUM(S11:S12)</f>
        <v>29.45</v>
      </c>
      <c r="T13">
        <f>S13*10.764</f>
        <v>316.99979999999999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2024-05-14T06:11:00Z</dcterms:modified>
</cp:coreProperties>
</file>