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SME GHATKOPAR\Sunil Desai\"/>
    </mc:Choice>
  </mc:AlternateContent>
  <xr:revisionPtr revIDLastSave="0" documentId="13_ncr:1_{5DA1C44A-18A1-4C55-9930-2609C6F69420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X17" i="4" l="1"/>
  <c r="F24" i="4" l="1"/>
  <c r="F23" i="4"/>
  <c r="F21" i="4"/>
  <c r="U3" i="4" l="1"/>
  <c r="J56" i="4"/>
  <c r="J57" i="4" s="1"/>
  <c r="P3" i="4"/>
  <c r="H23" i="4"/>
  <c r="P2" i="4"/>
  <c r="F20" i="4"/>
  <c r="F19" i="4"/>
  <c r="H56" i="4"/>
  <c r="J55" i="4"/>
  <c r="H55" i="4"/>
  <c r="H52" i="4"/>
  <c r="M33" i="4"/>
  <c r="H29" i="4"/>
  <c r="H30" i="4"/>
  <c r="H31" i="4"/>
  <c r="H32" i="4"/>
  <c r="H48" i="4"/>
  <c r="H34" i="4"/>
  <c r="H35" i="4"/>
  <c r="H49" i="4"/>
  <c r="H37" i="4"/>
  <c r="H38" i="4"/>
  <c r="H50" i="4"/>
  <c r="H40" i="4"/>
  <c r="H41" i="4"/>
  <c r="H53" i="4"/>
  <c r="H51" i="4"/>
  <c r="H44" i="4"/>
  <c r="H47" i="4"/>
  <c r="H28" i="4"/>
  <c r="H46" i="4" l="1"/>
  <c r="H21" i="4"/>
  <c r="Q12" i="4" l="1"/>
  <c r="P12" i="4"/>
  <c r="P11" i="4"/>
  <c r="Q11" i="4" s="1"/>
  <c r="Q10" i="4"/>
  <c r="P10" i="4"/>
  <c r="P9" i="4"/>
  <c r="Q9" i="4" s="1"/>
  <c r="Q8" i="4"/>
  <c r="P8" i="4"/>
  <c r="P7" i="4"/>
  <c r="P6" i="4"/>
  <c r="P5" i="4"/>
  <c r="P4" i="4"/>
  <c r="Q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<sst xmlns="http://schemas.openxmlformats.org/spreadsheetml/2006/main" count="35" uniqueCount="25">
  <si>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</si>
  <si>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</si>
  <si>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</si>
  <si>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</si>
  <si>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</si>
  <si>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</si>
  <si>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</si>
  <si>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</si>
  <si>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</si>
  <si>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</si>
  <si>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</si>
  <si>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</si>
  <si>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</si>
  <si>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501 &amp; 502, 5th Floor, Prime Residancey, Village - Bandra</t>
  </si>
  <si>
    <t>bua</t>
  </si>
  <si>
    <t>rate</t>
  </si>
  <si>
    <t>fmv</t>
  </si>
  <si>
    <t>40000 to 45000 on ca</t>
  </si>
  <si>
    <t>mca</t>
  </si>
  <si>
    <t>fb</t>
  </si>
  <si>
    <t>cb</t>
  </si>
  <si>
    <t>mortgage</t>
  </si>
  <si>
    <t>18.02.21</t>
  </si>
  <si>
    <t>28.02.2019</t>
  </si>
  <si>
    <t>oc - 2008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</si>
</sst>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41</xdr:row>
      <xdr:rowOff>0</xdr:rowOff>
    </xdr:from>
    <xdr:to>
      <xdr:col>33</xdr:col>
      <xdr:colOff>49352</xdr:colOff>
      <xdr:row>60</xdr:row>
      <xdr:rowOff>152926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0D21FA-1B7F-41E1-8D14-5D62C9F2F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29475" y="8382000"/>
          <a:ext cx="12374702" cy="37724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41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92A67B-CB8B-41C8-ADAA-EEC258A93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4390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D01CAB-5AF3-49DF-9923-28A93AC64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163224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18036C-8B5E-47F7-B494-D1C362C1C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307224" cy="8649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239434</xdr:colOff>
      <xdr:row>48</xdr:row>
      <xdr:rowOff>134572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16B41B-6A01-43C3-8163-0E0791658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83434" cy="87546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353750</xdr:colOff>
      <xdr:row>52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4C4580-9662-4110-9AF0-F848AF164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97750" cy="873564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22</xdr:col>
      <xdr:colOff>58519</xdr:colOff>
      <xdr:row>47</xdr:row>
      <xdr:rowOff>29829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B03DF1-6F58-4050-A2D9-53DF9DB0F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812119" cy="898332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182362</xdr:colOff>
      <xdr:row>48</xdr:row>
      <xdr:rowOff>67934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2F5BF8-F0FB-4E8A-A22D-32785C52E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935962" cy="90214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57"/>
  <sheetViews>
    <sheetView tabSelected="1" topLeftCell="A13" zoomScaleNormal="100" workbookViewId="0">
      <selection activeCell="N42" sqref="N4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0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1966.2239999999997</v>
      </c>
      <c r="C2" s="4">
        <f>B2*1.2</f>
        <v>2359.4687999999996</v>
      </c>
      <c r="D2" s="4">
        <f t="shared" ref="D2:D13" si="2">C2*1.2</f>
        <v>2831.3625599999996</v>
      </c>
      <c r="E2" s="5">
        <f t="shared" ref="E2:E13" si="3">R2</f>
        <v>49900000</v>
      </c>
      <c r="F2" s="10">
        <f t="shared" ref="F2:F13" si="4">ROUND((E2/B2),0)</f>
        <v>25379</v>
      </c>
      <c r="G2" s="10">
        <f t="shared" ref="G2:G13" si="5">ROUND((E2/C2),0)</f>
        <v>21149</v>
      </c>
      <c r="H2" s="10">
        <f t="shared" ref="H2:H13" si="6">ROUND((E2/D2),0)</f>
        <v>17624</v>
      </c>
      <c r="I2" s="4" t="e">
        <f>#REF!</f>
        <v>#REF!</v>
      </c>
      <c r="J2" s="4" t="str">
        <f t="shared" ref="J2:J13" si="7">S2</f>
        <v>mortgage</v>
      </c>
      <c r="O2">
        <v>0</v>
      </c>
      <c r="P2">
        <f>219.2*10.764</f>
        <v>2359.4687999999996</v>
      </c>
      <c r="Q2">
        <f t="shared" ref="Q2:Q12" si="8">P2/1.2</f>
        <v>1966.2239999999997</v>
      </c>
      <c r="R2" s="2">
        <v>49900000</v>
      </c>
      <c r="S2" s="8" t="s">
        <v>21</v>
      </c>
      <c r="T2" s="8" t="s">
        <v>22</v>
      </c>
    </row>
    <row r="3" spans="1:21" x14ac:dyDescent="0.25">
      <c r="A3" s="4">
        <f t="shared" si="0"/>
        <v>0</v>
      </c>
      <c r="B3" s="4">
        <f t="shared" si="1"/>
        <v>983.11199999999985</v>
      </c>
      <c r="C3" s="4">
        <f t="shared" ref="C3:C15" si="9">B3*1.2</f>
        <v>1179.7343999999998</v>
      </c>
      <c r="D3" s="4">
        <f t="shared" si="2"/>
        <v>1415.6812799999998</v>
      </c>
      <c r="E3" s="5">
        <f t="shared" si="3"/>
        <v>57500000</v>
      </c>
      <c r="F3" s="10">
        <f t="shared" si="4"/>
        <v>58488</v>
      </c>
      <c r="G3" s="15">
        <f t="shared" si="5"/>
        <v>48740</v>
      </c>
      <c r="H3" s="10">
        <f t="shared" si="6"/>
        <v>40616</v>
      </c>
      <c r="I3" s="4" t="e">
        <f>#REF!</f>
        <v>#REF!</v>
      </c>
      <c r="J3" s="4" t="str">
        <f t="shared" si="7"/>
        <v>28.02.2019</v>
      </c>
      <c r="O3">
        <v>0</v>
      </c>
      <c r="P3">
        <f>109.6*10.764</f>
        <v>1179.7343999999998</v>
      </c>
      <c r="Q3">
        <f t="shared" si="8"/>
        <v>983.11199999999985</v>
      </c>
      <c r="R3" s="2">
        <v>57500000</v>
      </c>
      <c r="S3" s="8" t="s">
        <v>23</v>
      </c>
      <c r="T3" s="8"/>
      <c r="U3">
        <f>G3*1.2</f>
        <v>58488</v>
      </c>
    </row>
    <row r="4" spans="1:21" x14ac:dyDescent="0.25">
      <c r="A4" s="4">
        <f t="shared" si="0"/>
        <v>0</v>
      </c>
      <c r="B4" s="4">
        <f t="shared" si="1"/>
        <v>700</v>
      </c>
      <c r="C4" s="4">
        <f t="shared" si="9"/>
        <v>840</v>
      </c>
      <c r="D4" s="4">
        <f t="shared" si="2"/>
        <v>1008</v>
      </c>
      <c r="E4" s="5">
        <f t="shared" si="3"/>
        <v>35000000</v>
      </c>
      <c r="F4" s="10">
        <f t="shared" si="4"/>
        <v>50000</v>
      </c>
      <c r="G4" s="10">
        <f t="shared" si="5"/>
        <v>41667</v>
      </c>
      <c r="H4" s="10">
        <f t="shared" si="6"/>
        <v>34722</v>
      </c>
      <c r="I4" s="4" t="e">
        <f>#REF!</f>
        <v>#REF!</v>
      </c>
      <c r="J4" s="4">
        <f t="shared" si="7"/>
        <v>0</v>
      </c>
      <c r="O4">
        <v>0</v>
      </c>
      <c r="P4">
        <f t="shared" ref="P4:P12" si="10">O4/1.2</f>
        <v>0</v>
      </c>
      <c r="Q4">
        <v>700</v>
      </c>
      <c r="R4" s="2">
        <v>35000000</v>
      </c>
      <c r="S4" s="8"/>
      <c r="T4" s="8"/>
    </row>
    <row r="5" spans="1:21" x14ac:dyDescent="0.25">
      <c r="A5" s="4">
        <f t="shared" si="0"/>
        <v>0</v>
      </c>
      <c r="B5" s="4">
        <f t="shared" si="1"/>
        <v>1084</v>
      </c>
      <c r="C5" s="4">
        <f t="shared" si="9"/>
        <v>1300.8</v>
      </c>
      <c r="D5" s="4">
        <f t="shared" si="2"/>
        <v>1560.9599999999998</v>
      </c>
      <c r="E5" s="5">
        <f t="shared" si="3"/>
        <v>57000000</v>
      </c>
      <c r="F5" s="10">
        <f t="shared" si="4"/>
        <v>52583</v>
      </c>
      <c r="G5" s="10">
        <f t="shared" si="5"/>
        <v>43819</v>
      </c>
      <c r="H5" s="10">
        <f t="shared" si="6"/>
        <v>36516</v>
      </c>
      <c r="I5" s="4" t="e">
        <f>#REF!</f>
        <v>#REF!</v>
      </c>
      <c r="J5" s="4">
        <f t="shared" si="7"/>
        <v>0</v>
      </c>
      <c r="O5">
        <v>0</v>
      </c>
      <c r="P5">
        <f t="shared" si="10"/>
        <v>0</v>
      </c>
      <c r="Q5">
        <v>1084</v>
      </c>
      <c r="R5" s="2">
        <v>57000000</v>
      </c>
      <c r="S5" s="8"/>
      <c r="T5" s="8"/>
    </row>
    <row r="6" spans="1:21" x14ac:dyDescent="0.25">
      <c r="A6" s="4">
        <f t="shared" si="0"/>
        <v>0</v>
      </c>
      <c r="B6" s="4">
        <f t="shared" si="1"/>
        <v>1100</v>
      </c>
      <c r="C6" s="4">
        <f t="shared" si="9"/>
        <v>1320</v>
      </c>
      <c r="D6" s="4">
        <f t="shared" si="2"/>
        <v>1584</v>
      </c>
      <c r="E6" s="5">
        <f t="shared" si="3"/>
        <v>60000000</v>
      </c>
      <c r="F6" s="10">
        <f t="shared" si="4"/>
        <v>54545</v>
      </c>
      <c r="G6" s="15">
        <f t="shared" si="5"/>
        <v>45455</v>
      </c>
      <c r="H6" s="10">
        <f t="shared" si="6"/>
        <v>37879</v>
      </c>
      <c r="I6" s="4" t="e">
        <f>#REF!</f>
        <v>#REF!</v>
      </c>
      <c r="J6" s="4">
        <f t="shared" si="7"/>
        <v>0</v>
      </c>
      <c r="O6">
        <v>0</v>
      </c>
      <c r="P6">
        <f t="shared" si="10"/>
        <v>0</v>
      </c>
      <c r="Q6">
        <v>1100</v>
      </c>
      <c r="R6" s="2">
        <v>60000000</v>
      </c>
      <c r="S6" s="8"/>
      <c r="T6" s="8"/>
    </row>
    <row r="7" spans="1:21" x14ac:dyDescent="0.25">
      <c r="A7" s="4">
        <f t="shared" si="0"/>
        <v>0</v>
      </c>
      <c r="B7" s="4">
        <f t="shared" si="1"/>
        <v>1071</v>
      </c>
      <c r="C7" s="4">
        <f t="shared" si="9"/>
        <v>1285.2</v>
      </c>
      <c r="D7" s="4">
        <f t="shared" si="2"/>
        <v>1542.24</v>
      </c>
      <c r="E7" s="5">
        <f t="shared" si="3"/>
        <v>57100000</v>
      </c>
      <c r="F7" s="10">
        <f t="shared" si="4"/>
        <v>53315</v>
      </c>
      <c r="G7" s="15">
        <f t="shared" si="5"/>
        <v>44429</v>
      </c>
      <c r="H7" s="10">
        <f t="shared" si="6"/>
        <v>37024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v>1071</v>
      </c>
      <c r="R7" s="2">
        <v>57100000</v>
      </c>
      <c r="S7" s="8"/>
      <c r="T7" s="8"/>
    </row>
    <row r="8" spans="1:21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f t="shared" si="8"/>
        <v>0</v>
      </c>
      <c r="R8" s="2">
        <v>0</v>
      </c>
      <c r="S8" s="8"/>
      <c r="T8" s="8"/>
    </row>
    <row r="9" spans="1:21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f t="shared" si="8"/>
        <v>0</v>
      </c>
      <c r="R9" s="2">
        <v>0</v>
      </c>
      <c r="S9" s="8"/>
      <c r="T9" s="8"/>
    </row>
    <row r="10" spans="1:21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10" t="e">
        <f t="shared" si="16"/>
        <v>#DIV/0!</v>
      </c>
      <c r="H15" s="10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6:24" x14ac:dyDescent="0.25">
      <c r="G17" t="s">
        <v>13</v>
      </c>
      <c r="X17">
        <f>48000/1.2</f>
        <v>40000</v>
      </c>
    </row>
    <row r="18" spans="6:24" x14ac:dyDescent="0.25">
      <c r="H18" t="s">
        <v>14</v>
      </c>
      <c r="I18" t="s">
        <v>15</v>
      </c>
      <c r="J18" t="s">
        <v>16</v>
      </c>
    </row>
    <row r="19" spans="6:24" x14ac:dyDescent="0.25">
      <c r="F19" s="7">
        <f>H19/1.2</f>
        <v>983.33333333333337</v>
      </c>
      <c r="G19">
        <v>501</v>
      </c>
      <c r="H19">
        <v>1180</v>
      </c>
    </row>
    <row r="20" spans="6:24" x14ac:dyDescent="0.25">
      <c r="F20" s="7">
        <f>H20/1.2</f>
        <v>983.33333333333337</v>
      </c>
      <c r="G20">
        <v>502</v>
      </c>
      <c r="H20">
        <v>1180</v>
      </c>
    </row>
    <row r="21" spans="6:24" x14ac:dyDescent="0.25">
      <c r="F21" s="7">
        <f>SUM(F19:F20)</f>
        <v>1966.6666666666667</v>
      </c>
      <c r="H21">
        <f>H20+H19</f>
        <v>2360</v>
      </c>
    </row>
    <row r="22" spans="6:24" x14ac:dyDescent="0.25">
      <c r="F22" s="7">
        <v>45000</v>
      </c>
      <c r="G22" s="6" t="s">
        <v>15</v>
      </c>
      <c r="H22" s="6">
        <v>46700</v>
      </c>
    </row>
    <row r="23" spans="6:24" x14ac:dyDescent="0.25">
      <c r="F23" s="7">
        <f>F22*F21</f>
        <v>88500000</v>
      </c>
      <c r="G23" t="s">
        <v>16</v>
      </c>
      <c r="H23">
        <f>H22*H21</f>
        <v>110212000</v>
      </c>
      <c r="J23" t="s">
        <v>18</v>
      </c>
    </row>
    <row r="24" spans="6:24" x14ac:dyDescent="0.25">
      <c r="F24" s="7">
        <f>F23/H21</f>
        <v>37500</v>
      </c>
      <c r="P24" s="11"/>
      <c r="Q24" s="11"/>
      <c r="R24" s="13"/>
      <c r="T24" s="11"/>
      <c r="U24" s="11"/>
      <c r="V24" s="11"/>
      <c r="W24" s="11"/>
      <c r="X24" s="11"/>
    </row>
    <row r="25" spans="6:24" x14ac:dyDescent="0.25">
      <c r="H25" t="s">
        <v>17</v>
      </c>
      <c r="J25" t="s">
        <v>24</v>
      </c>
      <c r="P25" s="11"/>
      <c r="Q25" s="14"/>
      <c r="R25" s="14"/>
      <c r="T25" s="14"/>
      <c r="U25" s="14"/>
      <c r="V25" s="11"/>
      <c r="W25" s="11"/>
      <c r="X25" s="11"/>
    </row>
    <row r="26" spans="6:24" x14ac:dyDescent="0.25">
      <c r="P26" s="11"/>
      <c r="Q26" s="11"/>
      <c r="R26" s="11"/>
      <c r="T26" s="11"/>
      <c r="U26" s="11"/>
      <c r="V26" s="11"/>
      <c r="W26" s="11"/>
      <c r="X26" s="11"/>
    </row>
    <row r="27" spans="6:24" x14ac:dyDescent="0.25">
      <c r="F27" s="7" t="s">
        <v>18</v>
      </c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F28" s="7">
        <v>13.28</v>
      </c>
      <c r="G28">
        <v>16.03</v>
      </c>
      <c r="H28">
        <f>G28*F28</f>
        <v>212.8784</v>
      </c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F29" s="7">
        <v>6.45</v>
      </c>
      <c r="G29">
        <v>8.66</v>
      </c>
      <c r="H29">
        <f t="shared" ref="H29:H47" si="21">G29*F29</f>
        <v>55.856999999999999</v>
      </c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F30" s="7">
        <v>13.55</v>
      </c>
      <c r="G30">
        <v>2.46</v>
      </c>
      <c r="H30">
        <f t="shared" si="21"/>
        <v>33.332999999999998</v>
      </c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F31" s="7">
        <v>6.86</v>
      </c>
      <c r="G31">
        <v>3.41</v>
      </c>
      <c r="H31">
        <f t="shared" si="21"/>
        <v>23.392600000000002</v>
      </c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F32" s="7">
        <v>14.5</v>
      </c>
      <c r="G32">
        <v>37.68</v>
      </c>
      <c r="H32">
        <f t="shared" si="21"/>
        <v>546.36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5:24" x14ac:dyDescent="0.25">
      <c r="H33">
        <v>0</v>
      </c>
      <c r="J33" t="s">
        <v>19</v>
      </c>
      <c r="K33" s="7">
        <v>37.69</v>
      </c>
      <c r="L33">
        <v>4.13</v>
      </c>
      <c r="M33">
        <f t="shared" ref="M33" si="22">L33*K33</f>
        <v>155.65969999999999</v>
      </c>
      <c r="P33" s="11"/>
      <c r="Q33" s="11"/>
      <c r="R33" s="11"/>
      <c r="S33" s="6"/>
      <c r="T33" s="11"/>
      <c r="U33" s="11"/>
      <c r="V33" s="11"/>
      <c r="W33" s="11"/>
      <c r="X33" s="11"/>
    </row>
    <row r="34" spans="5:24" x14ac:dyDescent="0.25">
      <c r="F34" s="7">
        <v>7.33</v>
      </c>
      <c r="G34">
        <v>10.28</v>
      </c>
      <c r="H34">
        <f t="shared" si="21"/>
        <v>75.352400000000003</v>
      </c>
      <c r="Q34" s="11"/>
      <c r="R34" s="11"/>
    </row>
    <row r="35" spans="5:24" x14ac:dyDescent="0.25">
      <c r="F35" s="7">
        <v>14.99</v>
      </c>
      <c r="G35">
        <v>9.8800000000000008</v>
      </c>
      <c r="H35">
        <f t="shared" si="21"/>
        <v>148.10120000000001</v>
      </c>
      <c r="Q35" s="11"/>
      <c r="R35" s="11"/>
      <c r="T35" s="6"/>
    </row>
    <row r="36" spans="5:24" x14ac:dyDescent="0.25">
      <c r="H36">
        <v>0</v>
      </c>
      <c r="P36" s="11"/>
      <c r="Q36" s="11"/>
      <c r="R36" s="11"/>
      <c r="S36" s="6"/>
    </row>
    <row r="37" spans="5:24" x14ac:dyDescent="0.25">
      <c r="F37" s="7">
        <v>5.0599999999999996</v>
      </c>
      <c r="G37">
        <v>12.38</v>
      </c>
      <c r="H37">
        <f t="shared" si="21"/>
        <v>62.642800000000001</v>
      </c>
    </row>
    <row r="38" spans="5:24" x14ac:dyDescent="0.25">
      <c r="F38" s="7">
        <v>12.22</v>
      </c>
      <c r="G38">
        <v>11.45</v>
      </c>
      <c r="H38">
        <f t="shared" si="21"/>
        <v>139.91900000000001</v>
      </c>
    </row>
    <row r="39" spans="5:24" x14ac:dyDescent="0.25">
      <c r="H39">
        <v>0</v>
      </c>
    </row>
    <row r="40" spans="5:24" x14ac:dyDescent="0.25">
      <c r="F40" s="7">
        <v>5.89</v>
      </c>
      <c r="G40">
        <v>10.79</v>
      </c>
      <c r="H40">
        <f t="shared" si="21"/>
        <v>63.553099999999993</v>
      </c>
    </row>
    <row r="41" spans="5:24" x14ac:dyDescent="0.25">
      <c r="F41" s="7">
        <v>11.35</v>
      </c>
      <c r="G41">
        <v>18.510000000000002</v>
      </c>
      <c r="H41">
        <f t="shared" si="21"/>
        <v>210.08850000000001</v>
      </c>
    </row>
    <row r="42" spans="5:24" x14ac:dyDescent="0.25">
      <c r="H42">
        <v>0</v>
      </c>
    </row>
    <row r="43" spans="5:24" x14ac:dyDescent="0.25">
      <c r="H43">
        <v>0</v>
      </c>
    </row>
    <row r="44" spans="5:24" x14ac:dyDescent="0.25">
      <c r="F44" s="7">
        <v>17.79</v>
      </c>
      <c r="G44">
        <v>7.69</v>
      </c>
      <c r="H44">
        <f t="shared" si="21"/>
        <v>136.80510000000001</v>
      </c>
    </row>
    <row r="45" spans="5:24" x14ac:dyDescent="0.25">
      <c r="F45" s="7">
        <v>3.7</v>
      </c>
      <c r="G45">
        <v>2.71</v>
      </c>
      <c r="H45">
        <v>9.14</v>
      </c>
    </row>
    <row r="46" spans="5:24" x14ac:dyDescent="0.25">
      <c r="H46" s="6">
        <f>SUM(H28:H45)</f>
        <v>1717.4231000000004</v>
      </c>
    </row>
    <row r="47" spans="5:24" x14ac:dyDescent="0.25">
      <c r="H47">
        <f t="shared" si="21"/>
        <v>0</v>
      </c>
    </row>
    <row r="48" spans="5:24" x14ac:dyDescent="0.25">
      <c r="E48" t="s">
        <v>19</v>
      </c>
      <c r="F48" s="7">
        <v>37.69</v>
      </c>
      <c r="G48">
        <v>4.13</v>
      </c>
      <c r="H48">
        <f>G48*F48</f>
        <v>155.65969999999999</v>
      </c>
    </row>
    <row r="49" spans="5:10" x14ac:dyDescent="0.25">
      <c r="E49" t="s">
        <v>19</v>
      </c>
      <c r="F49" s="7">
        <v>10.36</v>
      </c>
      <c r="G49">
        <v>1.01</v>
      </c>
      <c r="H49">
        <f>G49*F49</f>
        <v>10.4636</v>
      </c>
    </row>
    <row r="50" spans="5:10" x14ac:dyDescent="0.25">
      <c r="E50" t="s">
        <v>19</v>
      </c>
      <c r="F50" s="7">
        <v>10.029999999999999</v>
      </c>
      <c r="G50">
        <v>1.24</v>
      </c>
      <c r="H50">
        <f>G50*F50</f>
        <v>12.437199999999999</v>
      </c>
    </row>
    <row r="51" spans="5:10" x14ac:dyDescent="0.25">
      <c r="E51" t="s">
        <v>19</v>
      </c>
      <c r="F51" s="7">
        <v>1.54</v>
      </c>
      <c r="G51">
        <v>7.81</v>
      </c>
      <c r="H51">
        <f>G51*F51</f>
        <v>12.0274</v>
      </c>
    </row>
    <row r="52" spans="5:10" x14ac:dyDescent="0.25">
      <c r="H52" s="6">
        <f>SUM(H47:H51)</f>
        <v>190.58789999999996</v>
      </c>
    </row>
    <row r="53" spans="5:10" x14ac:dyDescent="0.25">
      <c r="E53" t="s">
        <v>20</v>
      </c>
      <c r="F53" s="7">
        <v>12.46</v>
      </c>
      <c r="G53">
        <v>3.7</v>
      </c>
      <c r="H53" s="6">
        <f>G53*F53</f>
        <v>46.102000000000004</v>
      </c>
    </row>
    <row r="55" spans="5:10" x14ac:dyDescent="0.25">
      <c r="H55" s="6">
        <f>H53+H52+H46</f>
        <v>1954.1130000000003</v>
      </c>
      <c r="J55">
        <f>I55*H55</f>
        <v>0</v>
      </c>
    </row>
    <row r="56" spans="5:10" x14ac:dyDescent="0.25">
      <c r="H56">
        <f>H55*1.2</f>
        <v>2344.9356000000002</v>
      </c>
      <c r="I56">
        <v>47000</v>
      </c>
      <c r="J56">
        <f>I56*H56</f>
        <v>110211973.20000002</v>
      </c>
    </row>
    <row r="57" spans="5:10" x14ac:dyDescent="0.25">
      <c r="J57">
        <f>J56/H21</f>
        <v>46699.988644067802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3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2024-05-21T05:36:48Z</dcterms:modified>
</cp:coreProperties>
</file>