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55" i="1"/>
  <c r="H51" i="1"/>
  <c r="H52" i="1"/>
  <c r="H53" i="1"/>
  <c r="H54" i="1"/>
  <c r="H50" i="1"/>
  <c r="N4" i="1"/>
  <c r="N2" i="1"/>
  <c r="N3" i="1"/>
  <c r="N1" i="1"/>
  <c r="N36" i="1"/>
  <c r="J31" i="1"/>
  <c r="N35" i="1"/>
  <c r="N34" i="1"/>
  <c r="H31" i="1"/>
  <c r="H30" i="1"/>
  <c r="N21" i="1"/>
  <c r="G9" i="1"/>
  <c r="B27" i="1"/>
  <c r="B28" i="1"/>
  <c r="D28" i="1" s="1"/>
  <c r="B29" i="1"/>
  <c r="B30" i="1"/>
  <c r="D30" i="1" s="1"/>
  <c r="B31" i="1"/>
  <c r="B32" i="1"/>
  <c r="P10" i="1"/>
  <c r="D27" i="1"/>
  <c r="D29" i="1"/>
  <c r="D31" i="1"/>
  <c r="D32" i="1"/>
  <c r="D26" i="1"/>
  <c r="B26" i="1"/>
  <c r="S25" i="1" l="1"/>
  <c r="O12" i="1" l="1"/>
  <c r="N31" i="1"/>
  <c r="N24" i="1"/>
  <c r="N25" i="1"/>
  <c r="N26" i="1" s="1"/>
  <c r="N28" i="1" s="1"/>
  <c r="N33" i="1" l="1"/>
  <c r="N20" i="1"/>
  <c r="O33" i="1" l="1"/>
  <c r="V12" i="1"/>
  <c r="P14" i="1"/>
  <c r="R12" i="1"/>
  <c r="R13" i="1" s="1"/>
  <c r="O14" i="1"/>
  <c r="N14" i="1"/>
  <c r="N12" i="1"/>
  <c r="G10" i="1"/>
  <c r="G11" i="1"/>
  <c r="G12" i="1"/>
  <c r="G13" i="1"/>
  <c r="G14" i="1"/>
  <c r="G15" i="1"/>
  <c r="G16" i="1"/>
  <c r="G17" i="1"/>
  <c r="G18" i="1"/>
  <c r="C14" i="1"/>
  <c r="I11" i="1"/>
  <c r="G8" i="1"/>
</calcChain>
</file>

<file path=xl/sharedStrings.xml><?xml version="1.0" encoding="utf-8"?>
<sst xmlns="http://schemas.openxmlformats.org/spreadsheetml/2006/main" count="26" uniqueCount="25">
  <si>
    <t>Carpet</t>
  </si>
  <si>
    <t>BA</t>
  </si>
  <si>
    <t>SA</t>
  </si>
  <si>
    <t>Value</t>
  </si>
  <si>
    <t>ROC</t>
  </si>
  <si>
    <t>ROB</t>
  </si>
  <si>
    <t>ROAS</t>
  </si>
  <si>
    <t>Bal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</si>
  <si>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</si>
  <si>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</si>
  <si>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</si>
  <si>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</si>
  <si>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</si>
  <si>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</si>
  <si>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>Amount of Depreciation</t>
  </si>
  <si>
    <t>Area</t>
  </si>
  <si>
    <t>Rate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</si>
  <si>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</si>
  <si>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</si>
  <si>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</si>
  <si>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</si>
  <si>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</si>
  <si>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</si>
  <si>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RR</t>
  </si>
  <si>
    <t xml:space="preserve">{(100-10) x5}/60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</si>
</sst>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3" fontId="0" fillId="0" borderId="1" xfId="0" applyNumberFormat="1" applyBorder="1"/>
    <xf numFmtId="10" fontId="0" fillId="0" borderId="1" xfId="0" applyNumberFormat="1" applyBorder="1"/>
    <xf numFmtId="43" fontId="0" fillId="0" borderId="1" xfId="1" applyFont="1" applyBorder="1"/>
    <xf numFmtId="0" fontId="0" fillId="2" borderId="1" xfId="0" applyFill="1" applyBorder="1"/>
    <xf numFmtId="43" fontId="0" fillId="2" borderId="1" xfId="0" applyNumberFormat="1" applyFill="1" applyBorder="1"/>
    <xf numFmtId="43" fontId="0" fillId="0" borderId="0" xfId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topLeftCell="A10" workbookViewId="0">
      <selection activeCell="Q29" sqref="Q29"/>
    </sheetView>
  </sheetViews>
  <sheetFormatPr defaultRowHeight="15" x14ac:dyDescent="0.25"/>
  <cols>
    <col min="8" max="8" width="10" bestFit="1" customWidth="1"/>
    <col min="10" max="10" width="12.5703125" bestFit="1" customWidth="1"/>
    <col min="13" max="13" width="28.42578125" bestFit="1" customWidth="1"/>
    <col min="14" max="14" width="12.5703125" bestFit="1" customWidth="1"/>
  </cols>
  <sheetData>
    <row r="1" spans="3:22" x14ac:dyDescent="0.25">
      <c r="M1">
        <v>29.809000000000001</v>
      </c>
      <c r="N1">
        <f>M1*10.764</f>
        <v>320.86407600000001</v>
      </c>
    </row>
    <row r="2" spans="3:22" x14ac:dyDescent="0.25">
      <c r="M2">
        <v>4.9119999999999999</v>
      </c>
      <c r="N2">
        <f t="shared" ref="N2:N3" si="0">M2*10.764</f>
        <v>52.872767999999994</v>
      </c>
    </row>
    <row r="3" spans="3:22" x14ac:dyDescent="0.25">
      <c r="M3">
        <v>4.8600000000000003</v>
      </c>
      <c r="N3">
        <f t="shared" si="0"/>
        <v>52.313040000000001</v>
      </c>
    </row>
    <row r="4" spans="3:22" x14ac:dyDescent="0.25">
      <c r="N4">
        <f>SUM(N1:N3)</f>
        <v>426.04988400000002</v>
      </c>
    </row>
    <row r="7" spans="3:22" x14ac:dyDescent="0.25">
      <c r="C7" t="s">
        <v>0</v>
      </c>
      <c r="D7" t="s">
        <v>1</v>
      </c>
      <c r="E7" t="s">
        <v>2</v>
      </c>
      <c r="F7" t="s">
        <v>3</v>
      </c>
      <c r="G7" t="s">
        <v>4</v>
      </c>
      <c r="H7" t="s">
        <v>5</v>
      </c>
      <c r="I7" t="s">
        <v>6</v>
      </c>
    </row>
    <row r="8" spans="3:22" x14ac:dyDescent="0.25">
      <c r="C8">
        <v>491</v>
      </c>
      <c r="F8">
        <v>3500000</v>
      </c>
      <c r="G8">
        <f>F8/C8</f>
        <v>7128.3095723014258</v>
      </c>
    </row>
    <row r="9" spans="3:22" x14ac:dyDescent="0.25">
      <c r="C9">
        <v>450</v>
      </c>
      <c r="F9">
        <v>3000000</v>
      </c>
      <c r="G9">
        <f>F9/C9</f>
        <v>6666.666666666667</v>
      </c>
    </row>
    <row r="10" spans="3:22" x14ac:dyDescent="0.25">
      <c r="C10">
        <v>700</v>
      </c>
      <c r="F10">
        <v>4500000</v>
      </c>
      <c r="G10">
        <f t="shared" ref="G9:G18" si="1">F10/C10</f>
        <v>6428.5714285714284</v>
      </c>
      <c r="M10" t="s">
        <v>0</v>
      </c>
      <c r="N10">
        <v>321</v>
      </c>
      <c r="P10">
        <f>N10/10.764</f>
        <v>29.821627647714607</v>
      </c>
      <c r="V10">
        <v>2024</v>
      </c>
    </row>
    <row r="11" spans="3:22" x14ac:dyDescent="0.25">
      <c r="E11">
        <v>530</v>
      </c>
      <c r="F11">
        <v>2500000</v>
      </c>
      <c r="G11" t="e">
        <f t="shared" si="1"/>
        <v>#DIV/0!</v>
      </c>
      <c r="I11">
        <f>F11/E11</f>
        <v>4716.9811320754716</v>
      </c>
      <c r="M11" t="s">
        <v>7</v>
      </c>
      <c r="N11">
        <v>105</v>
      </c>
      <c r="R11">
        <v>6500</v>
      </c>
      <c r="V11">
        <v>2019</v>
      </c>
    </row>
    <row r="12" spans="3:22" x14ac:dyDescent="0.25">
      <c r="C12">
        <v>950</v>
      </c>
      <c r="F12">
        <v>4000000</v>
      </c>
      <c r="G12">
        <f t="shared" si="1"/>
        <v>4210.5263157894733</v>
      </c>
      <c r="N12">
        <f>SUM(N10:N11)</f>
        <v>426</v>
      </c>
      <c r="O12">
        <f>N12*1.1</f>
        <v>468.6</v>
      </c>
      <c r="R12">
        <f>R11/1.2</f>
        <v>5416.666666666667</v>
      </c>
      <c r="V12">
        <f>V10-V11</f>
        <v>5</v>
      </c>
    </row>
    <row r="13" spans="3:22" x14ac:dyDescent="0.25">
      <c r="C13">
        <v>600</v>
      </c>
      <c r="F13">
        <v>4000000</v>
      </c>
      <c r="G13">
        <f t="shared" si="1"/>
        <v>6666.666666666667</v>
      </c>
      <c r="N13">
        <v>6000</v>
      </c>
      <c r="O13">
        <v>6500</v>
      </c>
      <c r="P13">
        <v>6800</v>
      </c>
      <c r="R13">
        <f>R12/1.2</f>
        <v>4513.8888888888896</v>
      </c>
    </row>
    <row r="14" spans="3:22" x14ac:dyDescent="0.25">
      <c r="C14">
        <f>32*10.764</f>
        <v>344.44799999999998</v>
      </c>
      <c r="F14">
        <v>3200000</v>
      </c>
      <c r="G14">
        <f t="shared" si="1"/>
        <v>9290.2266815310304</v>
      </c>
      <c r="N14">
        <f>N13*N12</f>
        <v>2556000</v>
      </c>
      <c r="O14">
        <f>O13*N12</f>
        <v>2769000</v>
      </c>
      <c r="P14">
        <f>P13*N12</f>
        <v>2896800</v>
      </c>
    </row>
    <row r="15" spans="3:22" x14ac:dyDescent="0.25">
      <c r="G15" t="e">
        <f t="shared" si="1"/>
        <v>#DIV/0!</v>
      </c>
    </row>
    <row r="16" spans="3:22" x14ac:dyDescent="0.25">
      <c r="G16" t="e">
        <f t="shared" si="1"/>
        <v>#DIV/0!</v>
      </c>
    </row>
    <row r="17" spans="1:19" x14ac:dyDescent="0.25">
      <c r="G17" t="e">
        <f t="shared" si="1"/>
        <v>#DIV/0!</v>
      </c>
      <c r="M17" s="1" t="s">
        <v>8</v>
      </c>
      <c r="N17" s="1">
        <v>2024</v>
      </c>
    </row>
    <row r="18" spans="1:19" x14ac:dyDescent="0.25">
      <c r="G18" t="e">
        <f t="shared" si="1"/>
        <v>#DIV/0!</v>
      </c>
      <c r="M18" s="1" t="s">
        <v>9</v>
      </c>
      <c r="N18" s="1">
        <v>2019</v>
      </c>
    </row>
    <row r="19" spans="1:19" x14ac:dyDescent="0.25">
      <c r="M19" s="1" t="s">
        <v>10</v>
      </c>
      <c r="N19" s="1">
        <v>0</v>
      </c>
    </row>
    <row r="20" spans="1:19" x14ac:dyDescent="0.25">
      <c r="M20" s="1"/>
      <c r="N20" s="1">
        <f>60-N19</f>
        <v>60</v>
      </c>
    </row>
    <row r="21" spans="1:19" x14ac:dyDescent="0.25">
      <c r="M21" s="1" t="s">
        <v>11</v>
      </c>
      <c r="N21" s="2">
        <f>469*2800</f>
        <v>1313200</v>
      </c>
    </row>
    <row r="22" spans="1:19" x14ac:dyDescent="0.25">
      <c r="M22" s="1" t="s">
        <v>12</v>
      </c>
      <c r="N22" s="1"/>
    </row>
    <row r="23" spans="1:19" x14ac:dyDescent="0.25">
      <c r="M23" s="1"/>
      <c r="N23" s="1"/>
    </row>
    <row r="24" spans="1:19" x14ac:dyDescent="0.25">
      <c r="M24" s="1" t="s">
        <v>13</v>
      </c>
      <c r="N24" s="1">
        <f>100-10</f>
        <v>90</v>
      </c>
      <c r="S24">
        <v>2900000</v>
      </c>
    </row>
    <row r="25" spans="1:19" x14ac:dyDescent="0.25">
      <c r="M25" s="1" t="s">
        <v>24</v>
      </c>
      <c r="N25" s="1">
        <f>N24*N19/60</f>
        <v>0</v>
      </c>
      <c r="S25">
        <f>S24/426</f>
        <v>6807.5117370892021</v>
      </c>
    </row>
    <row r="26" spans="1:19" x14ac:dyDescent="0.25">
      <c r="A26">
        <v>23.954999999999998</v>
      </c>
      <c r="B26">
        <f>A26*10.764</f>
        <v>257.85161999999997</v>
      </c>
      <c r="C26">
        <v>1850000</v>
      </c>
      <c r="D26">
        <f>C26/B26</f>
        <v>7174.6689045428539</v>
      </c>
      <c r="M26" s="1"/>
      <c r="N26" s="3">
        <f>N25%</f>
        <v>0</v>
      </c>
    </row>
    <row r="27" spans="1:19" x14ac:dyDescent="0.25">
      <c r="A27">
        <v>31.771999999999998</v>
      </c>
      <c r="B27">
        <f t="shared" ref="B27:B32" si="2">A27*10.764</f>
        <v>341.99380799999994</v>
      </c>
      <c r="C27">
        <v>2900000</v>
      </c>
      <c r="D27">
        <f t="shared" ref="D27:D32" si="3">C27/B27</f>
        <v>8479.6856906836183</v>
      </c>
      <c r="M27" s="1"/>
      <c r="N27" s="1"/>
    </row>
    <row r="28" spans="1:19" x14ac:dyDescent="0.25">
      <c r="B28">
        <f t="shared" si="2"/>
        <v>0</v>
      </c>
      <c r="D28" t="e">
        <f t="shared" si="3"/>
        <v>#DIV/0!</v>
      </c>
      <c r="M28" s="1" t="s">
        <v>14</v>
      </c>
      <c r="N28" s="2">
        <f>ROUND((N21*N26),0)</f>
        <v>0</v>
      </c>
    </row>
    <row r="29" spans="1:19" x14ac:dyDescent="0.25">
      <c r="B29">
        <f t="shared" si="2"/>
        <v>0</v>
      </c>
      <c r="D29" t="e">
        <f t="shared" si="3"/>
        <v>#DIV/0!</v>
      </c>
      <c r="G29" t="s">
        <v>23</v>
      </c>
      <c r="H29" s="7">
        <v>26600</v>
      </c>
      <c r="M29" s="1" t="s">
        <v>15</v>
      </c>
      <c r="N29" s="2">
        <v>426</v>
      </c>
    </row>
    <row r="30" spans="1:19" x14ac:dyDescent="0.25">
      <c r="B30">
        <f t="shared" si="2"/>
        <v>0</v>
      </c>
      <c r="D30" t="e">
        <f t="shared" si="3"/>
        <v>#DIV/0!</v>
      </c>
      <c r="H30" s="7">
        <f>H29/100*110</f>
        <v>29260</v>
      </c>
      <c r="J30" s="7">
        <v>469</v>
      </c>
      <c r="M30" s="1" t="s">
        <v>16</v>
      </c>
      <c r="N30" s="4">
        <v>6900</v>
      </c>
    </row>
    <row r="31" spans="1:19" x14ac:dyDescent="0.25">
      <c r="B31">
        <f t="shared" si="2"/>
        <v>0</v>
      </c>
      <c r="D31" t="e">
        <f t="shared" si="3"/>
        <v>#DIV/0!</v>
      </c>
      <c r="H31" s="8">
        <f>H30/10.764</f>
        <v>2718.3203270159793</v>
      </c>
      <c r="J31" s="7">
        <f>J30*2718</f>
        <v>1274742</v>
      </c>
      <c r="M31" s="1" t="s">
        <v>17</v>
      </c>
      <c r="N31" s="2">
        <f>N30*N29</f>
        <v>2939400</v>
      </c>
    </row>
    <row r="32" spans="1:19" x14ac:dyDescent="0.25">
      <c r="B32">
        <f t="shared" si="2"/>
        <v>0</v>
      </c>
      <c r="D32" t="e">
        <f t="shared" si="3"/>
        <v>#DIV/0!</v>
      </c>
      <c r="H32" s="7"/>
      <c r="J32" s="7"/>
      <c r="M32" s="1" t="s">
        <v>18</v>
      </c>
      <c r="N32" s="1"/>
    </row>
    <row r="33" spans="13:15" x14ac:dyDescent="0.25">
      <c r="M33" s="5" t="s">
        <v>19</v>
      </c>
      <c r="N33" s="6">
        <f>N31-N28</f>
        <v>2939400</v>
      </c>
      <c r="O33">
        <f>N33/N29</f>
        <v>6900</v>
      </c>
    </row>
    <row r="34" spans="13:15" x14ac:dyDescent="0.25">
      <c r="M34" s="5" t="s">
        <v>20</v>
      </c>
      <c r="N34" s="6">
        <f>ROUND((N33*90%),0)</f>
        <v>2645460</v>
      </c>
    </row>
    <row r="35" spans="13:15" x14ac:dyDescent="0.25">
      <c r="M35" s="5" t="s">
        <v>21</v>
      </c>
      <c r="N35" s="6">
        <f>ROUND((N33*80%),0)</f>
        <v>2351520</v>
      </c>
    </row>
    <row r="36" spans="13:15" x14ac:dyDescent="0.25">
      <c r="M36" s="5" t="s">
        <v>22</v>
      </c>
      <c r="N36" s="6">
        <f>MROUND((N33*0.025/12),500)</f>
        <v>6000</v>
      </c>
    </row>
    <row r="50" spans="6:8" x14ac:dyDescent="0.25">
      <c r="F50">
        <v>9.3000000000000007</v>
      </c>
      <c r="G50">
        <v>13.5</v>
      </c>
      <c r="H50">
        <f>G50*F50</f>
        <v>125.55000000000001</v>
      </c>
    </row>
    <row r="51" spans="6:8" x14ac:dyDescent="0.25">
      <c r="F51">
        <v>8.8000000000000007</v>
      </c>
      <c r="G51">
        <v>9.1999999999999993</v>
      </c>
      <c r="H51">
        <f t="shared" ref="H51:H54" si="4">G51*F51</f>
        <v>80.959999999999994</v>
      </c>
    </row>
    <row r="52" spans="6:8" x14ac:dyDescent="0.25">
      <c r="F52">
        <v>9</v>
      </c>
      <c r="G52">
        <v>11.2</v>
      </c>
      <c r="H52">
        <f t="shared" si="4"/>
        <v>100.8</v>
      </c>
    </row>
    <row r="53" spans="6:8" x14ac:dyDescent="0.25">
      <c r="F53">
        <v>3.6</v>
      </c>
      <c r="G53">
        <v>9.6</v>
      </c>
      <c r="H53">
        <f t="shared" si="4"/>
        <v>34.56</v>
      </c>
    </row>
    <row r="54" spans="6:8" x14ac:dyDescent="0.25">
      <c r="F54">
        <v>4.3</v>
      </c>
      <c r="G54">
        <v>6.7</v>
      </c>
      <c r="H54">
        <f t="shared" si="4"/>
        <v>28.81</v>
      </c>
    </row>
    <row r="55" spans="6:8" x14ac:dyDescent="0.25">
      <c r="H55">
        <f>SUM(H50:H54)</f>
        <v>370.68</v>
      </c>
    </row>
    <row r="57" spans="6:8" x14ac:dyDescent="0.25">
      <c r="F57">
        <v>6</v>
      </c>
      <c r="G57">
        <v>8.8000000000000007</v>
      </c>
      <c r="H57">
        <f>G57*F57</f>
        <v>52.800000000000004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2024-05-10T05:32:43Z</dcterms:modified>
</cp:coreProperties>
</file>