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Ilver Sapphire - Malad\"/>
    </mc:Choice>
  </mc:AlternateContent>
  <xr:revisionPtr revIDLastSave="0" documentId="13_ncr:1_{38FD9785-F680-4EB3-BE96-ED4751135D8B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ilver Sapphire" sheetId="87" r:id="rId1"/>
    <sheet name="Silver Sapphire (Sale)" sheetId="97" r:id="rId2"/>
    <sheet name="Silver Sapphire (Rehab)" sheetId="98" r:id="rId3"/>
    <sheet name="Total" sheetId="79" r:id="rId4"/>
    <sheet name="RERA" sheetId="80" r:id="rId5"/>
    <sheet name="Typical Floor" sheetId="85" r:id="rId6"/>
    <sheet name="IGR" sheetId="94" r:id="rId7"/>
    <sheet name="Rates" sheetId="96" r:id="rId8"/>
    <sheet name="RR" sheetId="95" r:id="rId9"/>
  </sheets>
  <definedNames>
    <definedName name="_xlnm._FilterDatabase" localSheetId="0" hidden="1">'Silver Sapphire'!$D$67:$D$88</definedName>
    <definedName name="_xlnm._FilterDatabase" localSheetId="2" hidden="1">'Silver Sapphire (Rehab)'!#REF!</definedName>
    <definedName name="_xlnm._FilterDatabase" localSheetId="1" hidden="1">'Silver Sapphire (Sale)'!$D$47:$D$68</definedName>
  </definedNames>
  <calcPr calcId="191029"/>
</workbook>
</file>

<file path=xl/calcChain.xml><?xml version="1.0" encoding="utf-8"?>
<calcChain xmlns="http://schemas.openxmlformats.org/spreadsheetml/2006/main">
  <c r="K7" i="79" l="1"/>
  <c r="E92" i="87"/>
  <c r="E3" i="79"/>
  <c r="E2" i="79"/>
  <c r="E23" i="98"/>
  <c r="I22" i="98"/>
  <c r="J22" i="98" s="1"/>
  <c r="F22" i="98"/>
  <c r="K22" i="98" s="1"/>
  <c r="I21" i="98"/>
  <c r="J21" i="98" s="1"/>
  <c r="F21" i="98"/>
  <c r="K21" i="98" s="1"/>
  <c r="I20" i="98"/>
  <c r="J20" i="98" s="1"/>
  <c r="F20" i="98"/>
  <c r="K20" i="98" s="1"/>
  <c r="J19" i="98"/>
  <c r="I19" i="98"/>
  <c r="F19" i="98"/>
  <c r="K19" i="98" s="1"/>
  <c r="I18" i="98"/>
  <c r="J18" i="98" s="1"/>
  <c r="F18" i="98"/>
  <c r="K18" i="98" s="1"/>
  <c r="I17" i="98"/>
  <c r="J17" i="98" s="1"/>
  <c r="F17" i="98"/>
  <c r="K17" i="98" s="1"/>
  <c r="I16" i="98"/>
  <c r="J16" i="98" s="1"/>
  <c r="F16" i="98"/>
  <c r="K16" i="98" s="1"/>
  <c r="I15" i="98"/>
  <c r="J15" i="98" s="1"/>
  <c r="F15" i="98"/>
  <c r="K15" i="98" s="1"/>
  <c r="I14" i="98"/>
  <c r="J14" i="98" s="1"/>
  <c r="F14" i="98"/>
  <c r="K14" i="98" s="1"/>
  <c r="I13" i="98"/>
  <c r="J13" i="98" s="1"/>
  <c r="F13" i="98"/>
  <c r="K13" i="98" s="1"/>
  <c r="I12" i="98"/>
  <c r="J12" i="98" s="1"/>
  <c r="F12" i="98"/>
  <c r="K12" i="98" s="1"/>
  <c r="I11" i="98"/>
  <c r="J11" i="98" s="1"/>
  <c r="F11" i="98"/>
  <c r="K11" i="98" s="1"/>
  <c r="I10" i="98"/>
  <c r="J10" i="98" s="1"/>
  <c r="F10" i="98"/>
  <c r="K10" i="98" s="1"/>
  <c r="I9" i="98"/>
  <c r="J9" i="98" s="1"/>
  <c r="F9" i="98"/>
  <c r="K9" i="98" s="1"/>
  <c r="I8" i="98"/>
  <c r="J8" i="98" s="1"/>
  <c r="F8" i="98"/>
  <c r="K8" i="98" s="1"/>
  <c r="I7" i="98"/>
  <c r="J7" i="98" s="1"/>
  <c r="F7" i="98"/>
  <c r="K7" i="98" s="1"/>
  <c r="I6" i="98"/>
  <c r="J6" i="98" s="1"/>
  <c r="F6" i="98"/>
  <c r="K6" i="98" s="1"/>
  <c r="I5" i="98"/>
  <c r="J5" i="98" s="1"/>
  <c r="F5" i="98"/>
  <c r="K5" i="98" s="1"/>
  <c r="I4" i="98"/>
  <c r="J4" i="98" s="1"/>
  <c r="G4" i="98"/>
  <c r="G5" i="98" s="1"/>
  <c r="G6" i="98" s="1"/>
  <c r="G7" i="98" s="1"/>
  <c r="G8" i="98" s="1"/>
  <c r="G9" i="98" s="1"/>
  <c r="G10" i="98" s="1"/>
  <c r="G11" i="98" s="1"/>
  <c r="G12" i="98" s="1"/>
  <c r="G13" i="98" s="1"/>
  <c r="G14" i="98" s="1"/>
  <c r="G15" i="98" s="1"/>
  <c r="G16" i="98" s="1"/>
  <c r="G17" i="98" s="1"/>
  <c r="G18" i="98" s="1"/>
  <c r="G19" i="98" s="1"/>
  <c r="G20" i="98" s="1"/>
  <c r="G21" i="98" s="1"/>
  <c r="G22" i="98" s="1"/>
  <c r="F4" i="98"/>
  <c r="K4" i="98" s="1"/>
  <c r="I3" i="98"/>
  <c r="J3" i="98" s="1"/>
  <c r="F3" i="98"/>
  <c r="E68" i="97"/>
  <c r="F67" i="97"/>
  <c r="K67" i="97" s="1"/>
  <c r="F66" i="97"/>
  <c r="K66" i="97" s="1"/>
  <c r="F65" i="97"/>
  <c r="K65" i="97" s="1"/>
  <c r="F64" i="97"/>
  <c r="K64" i="97" s="1"/>
  <c r="F63" i="97"/>
  <c r="K63" i="97" s="1"/>
  <c r="F62" i="97"/>
  <c r="K62" i="97" s="1"/>
  <c r="F61" i="97"/>
  <c r="K61" i="97" s="1"/>
  <c r="F60" i="97"/>
  <c r="K60" i="97" s="1"/>
  <c r="F59" i="97"/>
  <c r="K59" i="97" s="1"/>
  <c r="F58" i="97"/>
  <c r="K58" i="97" s="1"/>
  <c r="F57" i="97"/>
  <c r="K57" i="97" s="1"/>
  <c r="F56" i="97"/>
  <c r="K56" i="97" s="1"/>
  <c r="F55" i="97"/>
  <c r="K55" i="97" s="1"/>
  <c r="F54" i="97"/>
  <c r="K54" i="97" s="1"/>
  <c r="F53" i="97"/>
  <c r="K53" i="97" s="1"/>
  <c r="F52" i="97"/>
  <c r="K52" i="97" s="1"/>
  <c r="F51" i="97"/>
  <c r="K51" i="97" s="1"/>
  <c r="F50" i="97"/>
  <c r="K50" i="97" s="1"/>
  <c r="F49" i="97"/>
  <c r="K49" i="97" s="1"/>
  <c r="F48" i="97"/>
  <c r="K48" i="97" s="1"/>
  <c r="F47" i="97"/>
  <c r="E43" i="97"/>
  <c r="F42" i="97"/>
  <c r="K42" i="97" s="1"/>
  <c r="F41" i="97"/>
  <c r="K41" i="97" s="1"/>
  <c r="F40" i="97"/>
  <c r="K40" i="97" s="1"/>
  <c r="F39" i="97"/>
  <c r="K39" i="97" s="1"/>
  <c r="F38" i="97"/>
  <c r="K38" i="97" s="1"/>
  <c r="F37" i="97"/>
  <c r="K37" i="97" s="1"/>
  <c r="F36" i="97"/>
  <c r="K36" i="97" s="1"/>
  <c r="F35" i="97"/>
  <c r="K35" i="97" s="1"/>
  <c r="F34" i="97"/>
  <c r="K34" i="97" s="1"/>
  <c r="F33" i="97"/>
  <c r="K33" i="97" s="1"/>
  <c r="F32" i="97"/>
  <c r="K32" i="97" s="1"/>
  <c r="F31" i="97"/>
  <c r="K31" i="97" s="1"/>
  <c r="F30" i="97"/>
  <c r="K30" i="97" s="1"/>
  <c r="F29" i="97"/>
  <c r="K29" i="97" s="1"/>
  <c r="F28" i="97"/>
  <c r="K28" i="97" s="1"/>
  <c r="F27" i="97"/>
  <c r="K27" i="97" s="1"/>
  <c r="F26" i="97"/>
  <c r="K26" i="97" s="1"/>
  <c r="F25" i="97"/>
  <c r="K25" i="97" s="1"/>
  <c r="F24" i="97"/>
  <c r="K24" i="97" s="1"/>
  <c r="F23" i="97"/>
  <c r="K23" i="97" s="1"/>
  <c r="F22" i="97"/>
  <c r="K22" i="97" s="1"/>
  <c r="F21" i="97"/>
  <c r="K21" i="97" s="1"/>
  <c r="F20" i="97"/>
  <c r="K20" i="97" s="1"/>
  <c r="F19" i="97"/>
  <c r="K19" i="97" s="1"/>
  <c r="F18" i="97"/>
  <c r="K18" i="97" s="1"/>
  <c r="F17" i="97"/>
  <c r="K17" i="97" s="1"/>
  <c r="F16" i="97"/>
  <c r="K16" i="97" s="1"/>
  <c r="F15" i="97"/>
  <c r="K15" i="97" s="1"/>
  <c r="F14" i="97"/>
  <c r="K14" i="97" s="1"/>
  <c r="F13" i="97"/>
  <c r="K13" i="97" s="1"/>
  <c r="F12" i="97"/>
  <c r="K12" i="97" s="1"/>
  <c r="F11" i="97"/>
  <c r="K11" i="97" s="1"/>
  <c r="F10" i="97"/>
  <c r="K10" i="97" s="1"/>
  <c r="F9" i="97"/>
  <c r="K9" i="97" s="1"/>
  <c r="F8" i="97"/>
  <c r="K8" i="97" s="1"/>
  <c r="F7" i="97"/>
  <c r="K7" i="97" s="1"/>
  <c r="F6" i="97"/>
  <c r="K6" i="97" s="1"/>
  <c r="F5" i="97"/>
  <c r="K5" i="97" s="1"/>
  <c r="F4" i="97"/>
  <c r="K4" i="97" s="1"/>
  <c r="F3" i="97"/>
  <c r="K3" i="97" s="1"/>
  <c r="I4" i="87"/>
  <c r="I5" i="87"/>
  <c r="J5" i="87" s="1"/>
  <c r="I6" i="87"/>
  <c r="I7" i="87"/>
  <c r="J7" i="87" s="1"/>
  <c r="I8" i="87"/>
  <c r="I9" i="87"/>
  <c r="I10" i="87"/>
  <c r="I11" i="87"/>
  <c r="J11" i="87" s="1"/>
  <c r="I12" i="87"/>
  <c r="I13" i="87"/>
  <c r="I14" i="87"/>
  <c r="I15" i="87"/>
  <c r="J15" i="87" s="1"/>
  <c r="I16" i="87"/>
  <c r="I17" i="87"/>
  <c r="I18" i="87"/>
  <c r="I19" i="87"/>
  <c r="J19" i="87" s="1"/>
  <c r="I20" i="87"/>
  <c r="I21" i="87"/>
  <c r="I22" i="87"/>
  <c r="I3" i="87"/>
  <c r="K63" i="87"/>
  <c r="J16" i="85"/>
  <c r="K68" i="87"/>
  <c r="K69" i="87"/>
  <c r="K70" i="87"/>
  <c r="K71" i="87"/>
  <c r="K72" i="87"/>
  <c r="K73" i="87"/>
  <c r="K74" i="87"/>
  <c r="K75" i="87"/>
  <c r="K76" i="87"/>
  <c r="K77" i="87"/>
  <c r="K78" i="87"/>
  <c r="K79" i="87"/>
  <c r="K80" i="87"/>
  <c r="K81" i="87"/>
  <c r="K82" i="87"/>
  <c r="K83" i="87"/>
  <c r="K84" i="87"/>
  <c r="K85" i="87"/>
  <c r="K86" i="87"/>
  <c r="K87" i="87"/>
  <c r="J4" i="87"/>
  <c r="K4" i="87"/>
  <c r="K5" i="87"/>
  <c r="J6" i="87"/>
  <c r="K6" i="87"/>
  <c r="K7" i="87"/>
  <c r="J8" i="87"/>
  <c r="K8" i="87"/>
  <c r="J9" i="87"/>
  <c r="K9" i="87"/>
  <c r="J10" i="87"/>
  <c r="K10" i="87"/>
  <c r="K11" i="87"/>
  <c r="J12" i="87"/>
  <c r="K12" i="87"/>
  <c r="J13" i="87"/>
  <c r="K13" i="87"/>
  <c r="J14" i="87"/>
  <c r="K14" i="87"/>
  <c r="K15" i="87"/>
  <c r="J16" i="87"/>
  <c r="K16" i="87"/>
  <c r="J17" i="87"/>
  <c r="K17" i="87"/>
  <c r="J18" i="87"/>
  <c r="K18" i="87"/>
  <c r="K19" i="87"/>
  <c r="J20" i="87"/>
  <c r="K20" i="87"/>
  <c r="J21" i="87"/>
  <c r="K21" i="87"/>
  <c r="J22" i="87"/>
  <c r="K22" i="87"/>
  <c r="K23" i="87"/>
  <c r="K24" i="87"/>
  <c r="K25" i="87"/>
  <c r="K26" i="87"/>
  <c r="K27" i="87"/>
  <c r="K28" i="87"/>
  <c r="K29" i="87"/>
  <c r="K30" i="87"/>
  <c r="K31" i="87"/>
  <c r="K32" i="87"/>
  <c r="K33" i="87"/>
  <c r="K34" i="87"/>
  <c r="K35" i="87"/>
  <c r="K36" i="87"/>
  <c r="K37" i="87"/>
  <c r="K38" i="87"/>
  <c r="K39" i="87"/>
  <c r="K40" i="87"/>
  <c r="K41" i="87"/>
  <c r="K42" i="87"/>
  <c r="K43" i="87"/>
  <c r="K44" i="87"/>
  <c r="K45" i="87"/>
  <c r="K46" i="87"/>
  <c r="K47" i="87"/>
  <c r="K48" i="87"/>
  <c r="K49" i="87"/>
  <c r="K50" i="87"/>
  <c r="K51" i="87"/>
  <c r="K52" i="87"/>
  <c r="K53" i="87"/>
  <c r="K54" i="87"/>
  <c r="K55" i="87"/>
  <c r="K56" i="87"/>
  <c r="K57" i="87"/>
  <c r="K58" i="87"/>
  <c r="K59" i="87"/>
  <c r="K60" i="87"/>
  <c r="K61" i="87"/>
  <c r="K62" i="87"/>
  <c r="F43" i="97" l="1"/>
  <c r="F23" i="98"/>
  <c r="K3" i="98"/>
  <c r="K23" i="98" s="1"/>
  <c r="H3" i="97"/>
  <c r="K47" i="97"/>
  <c r="K68" i="97" s="1"/>
  <c r="F68" i="97"/>
  <c r="K43" i="97"/>
  <c r="H4" i="97" l="1"/>
  <c r="I4" i="97" s="1"/>
  <c r="J4" i="97" s="1"/>
  <c r="I3" i="97"/>
  <c r="J3" i="97" l="1"/>
  <c r="H5" i="97"/>
  <c r="H6" i="97" l="1"/>
  <c r="I6" i="97" s="1"/>
  <c r="J6" i="97" s="1"/>
  <c r="I5" i="97"/>
  <c r="J5" i="97" l="1"/>
  <c r="H7" i="97"/>
  <c r="H8" i="97" l="1"/>
  <c r="I8" i="97" s="1"/>
  <c r="J8" i="97" s="1"/>
  <c r="I7" i="97"/>
  <c r="J7" i="97" l="1"/>
  <c r="H9" i="97"/>
  <c r="I9" i="97" l="1"/>
  <c r="J9" i="97" s="1"/>
  <c r="H10" i="97"/>
  <c r="I10" i="97" s="1"/>
  <c r="J10" i="97" s="1"/>
  <c r="H11" i="97" l="1"/>
  <c r="I11" i="97" s="1"/>
  <c r="J11" i="97" s="1"/>
  <c r="H12" i="97" l="1"/>
  <c r="I12" i="97" s="1"/>
  <c r="J12" i="97" s="1"/>
  <c r="H13" i="97" l="1"/>
  <c r="I13" i="97" s="1"/>
  <c r="J13" i="97" s="1"/>
  <c r="H14" i="97" l="1"/>
  <c r="I14" i="97" s="1"/>
  <c r="J14" i="97" s="1"/>
  <c r="H15" i="97" l="1"/>
  <c r="I15" i="97" s="1"/>
  <c r="J15" i="97" s="1"/>
  <c r="H16" i="97" l="1"/>
  <c r="I16" i="97" s="1"/>
  <c r="J16" i="97" s="1"/>
  <c r="H17" i="97" l="1"/>
  <c r="I17" i="97" s="1"/>
  <c r="J17" i="97" s="1"/>
  <c r="H18" i="97" l="1"/>
  <c r="I18" i="97" s="1"/>
  <c r="J18" i="97" s="1"/>
  <c r="H19" i="97" l="1"/>
  <c r="I19" i="97" s="1"/>
  <c r="J19" i="97" s="1"/>
  <c r="H20" i="97" l="1"/>
  <c r="I20" i="97" s="1"/>
  <c r="J20" i="97" s="1"/>
  <c r="H21" i="97" l="1"/>
  <c r="I21" i="97" s="1"/>
  <c r="J21" i="97" s="1"/>
  <c r="H22" i="97" l="1"/>
  <c r="I22" i="97" s="1"/>
  <c r="J22" i="97" s="1"/>
  <c r="H23" i="97" l="1"/>
  <c r="I23" i="97" s="1"/>
  <c r="J23" i="97" s="1"/>
  <c r="H24" i="97" l="1"/>
  <c r="I24" i="97" s="1"/>
  <c r="J24" i="97" s="1"/>
  <c r="H25" i="97" l="1"/>
  <c r="I25" i="97" s="1"/>
  <c r="J25" i="97" s="1"/>
  <c r="H26" i="97" l="1"/>
  <c r="I26" i="97" s="1"/>
  <c r="J26" i="97" s="1"/>
  <c r="H27" i="97" l="1"/>
  <c r="I27" i="97" s="1"/>
  <c r="J27" i="97" s="1"/>
  <c r="H28" i="97" l="1"/>
  <c r="I28" i="97" s="1"/>
  <c r="J28" i="97" s="1"/>
  <c r="H29" i="97" l="1"/>
  <c r="I29" i="97" s="1"/>
  <c r="J29" i="97" s="1"/>
  <c r="H30" i="97" l="1"/>
  <c r="I30" i="97" s="1"/>
  <c r="J30" i="97" s="1"/>
  <c r="H31" i="97" l="1"/>
  <c r="I31" i="97" s="1"/>
  <c r="J31" i="97" s="1"/>
  <c r="H32" i="97" l="1"/>
  <c r="I32" i="97" s="1"/>
  <c r="J32" i="97" s="1"/>
  <c r="H33" i="97" l="1"/>
  <c r="I33" i="97" s="1"/>
  <c r="J33" i="97" s="1"/>
  <c r="H34" i="97" l="1"/>
  <c r="I34" i="97" s="1"/>
  <c r="J34" i="97" s="1"/>
  <c r="H35" i="97" l="1"/>
  <c r="I35" i="97" s="1"/>
  <c r="J35" i="97" s="1"/>
  <c r="H36" i="97" l="1"/>
  <c r="I36" i="97" s="1"/>
  <c r="J36" i="97" s="1"/>
  <c r="H37" i="97" l="1"/>
  <c r="I37" i="97" s="1"/>
  <c r="J37" i="97" s="1"/>
  <c r="H38" i="97" l="1"/>
  <c r="I38" i="97" s="1"/>
  <c r="J38" i="97" s="1"/>
  <c r="H39" i="97" l="1"/>
  <c r="I39" i="97" s="1"/>
  <c r="J39" i="97" s="1"/>
  <c r="H40" i="97" l="1"/>
  <c r="I40" i="97" s="1"/>
  <c r="J40" i="97" s="1"/>
  <c r="H41" i="97" l="1"/>
  <c r="I41" i="97" s="1"/>
  <c r="J41" i="97" s="1"/>
  <c r="G47" i="97" l="1"/>
  <c r="H42" i="97"/>
  <c r="H23" i="98" l="1"/>
  <c r="G48" i="97"/>
  <c r="H47" i="97"/>
  <c r="I42" i="97"/>
  <c r="H43" i="97"/>
  <c r="I23" i="98" l="1"/>
  <c r="G49" i="97"/>
  <c r="H48" i="97"/>
  <c r="I48" i="97" s="1"/>
  <c r="J48" i="97" s="1"/>
  <c r="J42" i="97"/>
  <c r="N42" i="97"/>
  <c r="I43" i="97"/>
  <c r="I47" i="97"/>
  <c r="J47" i="97" l="1"/>
  <c r="G50" i="97"/>
  <c r="H49" i="97"/>
  <c r="I49" i="97" l="1"/>
  <c r="G51" i="97"/>
  <c r="H50" i="97"/>
  <c r="I50" i="97" s="1"/>
  <c r="J50" i="97" s="1"/>
  <c r="G52" i="97" l="1"/>
  <c r="H51" i="97"/>
  <c r="I51" i="97" s="1"/>
  <c r="J51" i="97" s="1"/>
  <c r="J49" i="97"/>
  <c r="G53" i="97" l="1"/>
  <c r="H52" i="97"/>
  <c r="G54" i="97" l="1"/>
  <c r="H53" i="97"/>
  <c r="I53" i="97" s="1"/>
  <c r="J53" i="97" s="1"/>
  <c r="I52" i="97"/>
  <c r="G55" i="97" l="1"/>
  <c r="H54" i="97"/>
  <c r="J52" i="97"/>
  <c r="G56" i="97" l="1"/>
  <c r="H55" i="97"/>
  <c r="I55" i="97" s="1"/>
  <c r="J55" i="97" s="1"/>
  <c r="I54" i="97"/>
  <c r="J54" i="97" l="1"/>
  <c r="G57" i="97"/>
  <c r="H56" i="97"/>
  <c r="I56" i="97" s="1"/>
  <c r="J56" i="97" s="1"/>
  <c r="H57" i="97" l="1"/>
  <c r="I57" i="97" s="1"/>
  <c r="J57" i="97" s="1"/>
  <c r="G58" i="97"/>
  <c r="G59" i="97" l="1"/>
  <c r="H58" i="97"/>
  <c r="I58" i="97" s="1"/>
  <c r="J58" i="97" s="1"/>
  <c r="H59" i="97" l="1"/>
  <c r="I59" i="97" s="1"/>
  <c r="J59" i="97" s="1"/>
  <c r="G60" i="97"/>
  <c r="G61" i="97" l="1"/>
  <c r="H60" i="97"/>
  <c r="I60" i="97" s="1"/>
  <c r="J60" i="97" s="1"/>
  <c r="H61" i="97" l="1"/>
  <c r="I61" i="97" s="1"/>
  <c r="J61" i="97" s="1"/>
  <c r="G62" i="97"/>
  <c r="G63" i="97" l="1"/>
  <c r="H62" i="97"/>
  <c r="I62" i="97" s="1"/>
  <c r="J62" i="97" s="1"/>
  <c r="H63" i="97" l="1"/>
  <c r="I63" i="97" s="1"/>
  <c r="J63" i="97" s="1"/>
  <c r="G64" i="97"/>
  <c r="G65" i="97" l="1"/>
  <c r="H64" i="97"/>
  <c r="I64" i="97" s="1"/>
  <c r="J64" i="97" s="1"/>
  <c r="H65" i="97" l="1"/>
  <c r="I65" i="97" s="1"/>
  <c r="J65" i="97" s="1"/>
  <c r="G66" i="97"/>
  <c r="G67" i="97" l="1"/>
  <c r="H67" i="97" s="1"/>
  <c r="H66" i="97"/>
  <c r="I66" i="97" s="1"/>
  <c r="J66" i="97" s="1"/>
  <c r="I67" i="97" l="1"/>
  <c r="H68" i="97"/>
  <c r="J67" i="97" l="1"/>
  <c r="I68" i="97"/>
  <c r="D15" i="94" l="1"/>
  <c r="F15" i="94" s="1"/>
  <c r="D16" i="94"/>
  <c r="F16" i="94" s="1"/>
  <c r="D17" i="94"/>
  <c r="J15" i="94"/>
  <c r="K15" i="94" s="1"/>
  <c r="J16" i="94"/>
  <c r="J17" i="94"/>
  <c r="K17" i="94" s="1"/>
  <c r="J18" i="94"/>
  <c r="K18" i="94"/>
  <c r="J19" i="94"/>
  <c r="K19" i="94"/>
  <c r="D7" i="94"/>
  <c r="F68" i="87"/>
  <c r="F69" i="87"/>
  <c r="F70" i="87"/>
  <c r="F71" i="87"/>
  <c r="F88" i="87" s="1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4" i="87"/>
  <c r="F5" i="87"/>
  <c r="F6" i="87"/>
  <c r="F7" i="87"/>
  <c r="F8" i="87"/>
  <c r="F9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E88" i="87"/>
  <c r="E63" i="87"/>
  <c r="F5" i="94"/>
  <c r="F7" i="94"/>
  <c r="D5" i="94"/>
  <c r="D6" i="94"/>
  <c r="F6" i="94" s="1"/>
  <c r="D8" i="94"/>
  <c r="F8" i="94" s="1"/>
  <c r="D9" i="94"/>
  <c r="F9" i="94" s="1"/>
  <c r="D10" i="94"/>
  <c r="F10" i="94" s="1"/>
  <c r="D11" i="94"/>
  <c r="F11" i="94" s="1"/>
  <c r="D12" i="94"/>
  <c r="F12" i="94" s="1"/>
  <c r="D13" i="94"/>
  <c r="F13" i="94" s="1"/>
  <c r="D14" i="94"/>
  <c r="F14" i="94" s="1"/>
  <c r="F67" i="87"/>
  <c r="K67" i="87" s="1"/>
  <c r="K16" i="94" l="1"/>
  <c r="E23" i="85"/>
  <c r="E22" i="85"/>
  <c r="E21" i="85"/>
  <c r="E20" i="85"/>
  <c r="E17" i="85"/>
  <c r="E16" i="85"/>
  <c r="E15" i="85"/>
  <c r="E14" i="85"/>
  <c r="E11" i="85"/>
  <c r="E10" i="85"/>
  <c r="E9" i="85"/>
  <c r="E8" i="85"/>
  <c r="E3" i="85"/>
  <c r="E4" i="85"/>
  <c r="E5" i="85"/>
  <c r="E2" i="85"/>
  <c r="Z11" i="80"/>
  <c r="Z12" i="80"/>
  <c r="Z10" i="80"/>
  <c r="AA13" i="80"/>
  <c r="C23" i="94"/>
  <c r="C21" i="94"/>
  <c r="E21" i="94"/>
  <c r="J20" i="94"/>
  <c r="F21" i="94"/>
  <c r="J21" i="94"/>
  <c r="F22" i="94"/>
  <c r="J22" i="94"/>
  <c r="K22" i="94" s="1"/>
  <c r="F23" i="94"/>
  <c r="J23" i="94"/>
  <c r="F24" i="94"/>
  <c r="J24" i="94"/>
  <c r="K24" i="94" s="1"/>
  <c r="F25" i="94"/>
  <c r="J25" i="94"/>
  <c r="K25" i="94" s="1"/>
  <c r="F26" i="94"/>
  <c r="J26" i="94"/>
  <c r="K26" i="94" s="1"/>
  <c r="C20" i="94"/>
  <c r="F20" i="94" s="1"/>
  <c r="E20" i="94"/>
  <c r="F5" i="79"/>
  <c r="G5" i="79"/>
  <c r="H5" i="79"/>
  <c r="I5" i="79"/>
  <c r="E5" i="79"/>
  <c r="F3" i="87"/>
  <c r="K20" i="94" l="1"/>
  <c r="K21" i="94"/>
  <c r="K3" i="87"/>
  <c r="F63" i="87"/>
  <c r="K23" i="94"/>
  <c r="K88" i="87" l="1"/>
  <c r="G4" i="87"/>
  <c r="J3" i="87"/>
  <c r="G5" i="87" l="1"/>
  <c r="J7" i="94"/>
  <c r="K7" i="94" s="1"/>
  <c r="J8" i="94"/>
  <c r="K8" i="94" s="1"/>
  <c r="J9" i="94"/>
  <c r="K9" i="94" s="1"/>
  <c r="J10" i="94"/>
  <c r="K10" i="94" s="1"/>
  <c r="J11" i="94"/>
  <c r="K11" i="94" s="1"/>
  <c r="J12" i="94"/>
  <c r="K12" i="94" s="1"/>
  <c r="J13" i="94"/>
  <c r="K13" i="94" s="1"/>
  <c r="J14" i="94"/>
  <c r="K14" i="94" s="1"/>
  <c r="J6" i="94"/>
  <c r="K6" i="94" s="1"/>
  <c r="J5" i="94"/>
  <c r="K5" i="94" s="1"/>
  <c r="G6" i="87" l="1"/>
  <c r="G7" i="87" s="1"/>
  <c r="G8" i="87" l="1"/>
  <c r="G9" i="87" l="1"/>
  <c r="G10" i="87" l="1"/>
  <c r="G11" i="87" l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l="1"/>
  <c r="H23" i="87"/>
  <c r="I23" i="87" s="1"/>
  <c r="G25" i="87" l="1"/>
  <c r="H24" i="87"/>
  <c r="I24" i="87" l="1"/>
  <c r="J24" i="87" s="1"/>
  <c r="J23" i="87"/>
  <c r="G26" i="87"/>
  <c r="H25" i="87"/>
  <c r="I25" i="87" l="1"/>
  <c r="J25" i="87" s="1"/>
  <c r="G27" i="87"/>
  <c r="H26" i="87"/>
  <c r="I26" i="87" l="1"/>
  <c r="J26" i="87" s="1"/>
  <c r="G28" i="87"/>
  <c r="H27" i="87"/>
  <c r="I27" i="87" s="1"/>
  <c r="G29" i="87" l="1"/>
  <c r="H28" i="87"/>
  <c r="I28" i="87" l="1"/>
  <c r="J28" i="87" s="1"/>
  <c r="G30" i="87"/>
  <c r="H29" i="87"/>
  <c r="J27" i="87"/>
  <c r="I29" i="87" l="1"/>
  <c r="J29" i="87" s="1"/>
  <c r="G31" i="87"/>
  <c r="H30" i="87"/>
  <c r="I30" i="87" l="1"/>
  <c r="J30" i="87" s="1"/>
  <c r="G32" i="87"/>
  <c r="H31" i="87"/>
  <c r="I31" i="87" l="1"/>
  <c r="J31" i="87" s="1"/>
  <c r="G33" i="87"/>
  <c r="H32" i="87"/>
  <c r="I32" i="87" l="1"/>
  <c r="J32" i="87" s="1"/>
  <c r="H33" i="87"/>
  <c r="G34" i="87"/>
  <c r="I33" i="87" l="1"/>
  <c r="J33" i="87" s="1"/>
  <c r="G35" i="87"/>
  <c r="H34" i="87"/>
  <c r="I34" i="87" l="1"/>
  <c r="J34" i="87" s="1"/>
  <c r="G36" i="87"/>
  <c r="H35" i="87"/>
  <c r="I35" i="87" l="1"/>
  <c r="J35" i="87" s="1"/>
  <c r="G37" i="87"/>
  <c r="H36" i="87"/>
  <c r="I36" i="87" l="1"/>
  <c r="J36" i="87" s="1"/>
  <c r="G38" i="87"/>
  <c r="H37" i="87"/>
  <c r="I37" i="87" l="1"/>
  <c r="J37" i="87" s="1"/>
  <c r="G39" i="87"/>
  <c r="H38" i="87"/>
  <c r="I38" i="87" l="1"/>
  <c r="J38" i="87" s="1"/>
  <c r="G40" i="87"/>
  <c r="H39" i="87"/>
  <c r="I39" i="87" l="1"/>
  <c r="J39" i="87" s="1"/>
  <c r="G41" i="87"/>
  <c r="H40" i="87"/>
  <c r="I40" i="87" l="1"/>
  <c r="J40" i="87" s="1"/>
  <c r="G42" i="87"/>
  <c r="H41" i="87"/>
  <c r="I41" i="87" l="1"/>
  <c r="J41" i="87" s="1"/>
  <c r="G43" i="87"/>
  <c r="H42" i="87"/>
  <c r="I42" i="87" l="1"/>
  <c r="J42" i="87" s="1"/>
  <c r="G44" i="87"/>
  <c r="H43" i="87"/>
  <c r="I43" i="87" l="1"/>
  <c r="J43" i="87" s="1"/>
  <c r="G45" i="87"/>
  <c r="H44" i="87"/>
  <c r="I44" i="87" l="1"/>
  <c r="J44" i="87" s="1"/>
  <c r="H45" i="87"/>
  <c r="G46" i="87"/>
  <c r="I45" i="87" l="1"/>
  <c r="J45" i="87" s="1"/>
  <c r="G47" i="87"/>
  <c r="H46" i="87"/>
  <c r="I46" i="87" l="1"/>
  <c r="J46" i="87" s="1"/>
  <c r="G48" i="87"/>
  <c r="H47" i="87"/>
  <c r="I47" i="87" l="1"/>
  <c r="J47" i="87" s="1"/>
  <c r="G49" i="87"/>
  <c r="H48" i="87"/>
  <c r="I48" i="87" l="1"/>
  <c r="J48" i="87" s="1"/>
  <c r="H49" i="87"/>
  <c r="G50" i="87"/>
  <c r="I49" i="87" l="1"/>
  <c r="J49" i="87" s="1"/>
  <c r="G51" i="87"/>
  <c r="H50" i="87"/>
  <c r="I50" i="87" l="1"/>
  <c r="J50" i="87" s="1"/>
  <c r="G52" i="87"/>
  <c r="H51" i="87"/>
  <c r="I51" i="87" l="1"/>
  <c r="J51" i="87" s="1"/>
  <c r="G53" i="87"/>
  <c r="H52" i="87"/>
  <c r="I52" i="87" l="1"/>
  <c r="J52" i="87" s="1"/>
  <c r="G54" i="87"/>
  <c r="H53" i="87"/>
  <c r="I53" i="87" l="1"/>
  <c r="J53" i="87" s="1"/>
  <c r="G55" i="87"/>
  <c r="H54" i="87"/>
  <c r="I54" i="87" l="1"/>
  <c r="J54" i="87" s="1"/>
  <c r="G56" i="87"/>
  <c r="H55" i="87"/>
  <c r="I55" i="87" l="1"/>
  <c r="J55" i="87" s="1"/>
  <c r="G57" i="87"/>
  <c r="H56" i="87"/>
  <c r="I56" i="87" l="1"/>
  <c r="J56" i="87" s="1"/>
  <c r="G58" i="87"/>
  <c r="H57" i="87"/>
  <c r="I57" i="87" l="1"/>
  <c r="J57" i="87" s="1"/>
  <c r="G59" i="87"/>
  <c r="H58" i="87"/>
  <c r="I58" i="87" l="1"/>
  <c r="J58" i="87" s="1"/>
  <c r="G60" i="87"/>
  <c r="H59" i="87"/>
  <c r="I59" i="87" l="1"/>
  <c r="J59" i="87" s="1"/>
  <c r="H60" i="87"/>
  <c r="G61" i="87"/>
  <c r="I60" i="87" l="1"/>
  <c r="J60" i="87" s="1"/>
  <c r="H61" i="87"/>
  <c r="G62" i="87"/>
  <c r="I61" i="87" l="1"/>
  <c r="J61" i="87" s="1"/>
  <c r="H62" i="87"/>
  <c r="I62" i="87" s="1"/>
  <c r="N62" i="87" s="1"/>
  <c r="G67" i="87"/>
  <c r="G68" i="87" l="1"/>
  <c r="H67" i="87"/>
  <c r="I67" i="87" s="1"/>
  <c r="H63" i="87"/>
  <c r="J62" i="87" l="1"/>
  <c r="I63" i="87"/>
  <c r="H68" i="87"/>
  <c r="G69" i="87"/>
  <c r="I68" i="87" l="1"/>
  <c r="J68" i="87" s="1"/>
  <c r="J67" i="87"/>
  <c r="H69" i="87"/>
  <c r="I69" i="87" s="1"/>
  <c r="G70" i="87"/>
  <c r="G71" i="87" l="1"/>
  <c r="H70" i="87"/>
  <c r="I70" i="87" l="1"/>
  <c r="J70" i="87" s="1"/>
  <c r="J69" i="87"/>
  <c r="G72" i="87"/>
  <c r="H71" i="87"/>
  <c r="I71" i="87" s="1"/>
  <c r="G73" i="87" l="1"/>
  <c r="H72" i="87"/>
  <c r="I72" i="87" l="1"/>
  <c r="J72" i="87" s="1"/>
  <c r="G74" i="87"/>
  <c r="H73" i="87"/>
  <c r="J71" i="87"/>
  <c r="I73" i="87" l="1"/>
  <c r="J73" i="87" s="1"/>
  <c r="G75" i="87"/>
  <c r="H74" i="87"/>
  <c r="I74" i="87" s="1"/>
  <c r="G76" i="87" l="1"/>
  <c r="H75" i="87"/>
  <c r="I75" i="87" l="1"/>
  <c r="J75" i="87" s="1"/>
  <c r="H76" i="87"/>
  <c r="G77" i="87"/>
  <c r="J74" i="87"/>
  <c r="I76" i="87" l="1"/>
  <c r="J76" i="87" s="1"/>
  <c r="G78" i="87"/>
  <c r="H77" i="87"/>
  <c r="I77" i="87" l="1"/>
  <c r="J77" i="87" s="1"/>
  <c r="G79" i="87"/>
  <c r="H78" i="87"/>
  <c r="I78" i="87" l="1"/>
  <c r="J78" i="87" s="1"/>
  <c r="G80" i="87"/>
  <c r="H79" i="87"/>
  <c r="I79" i="87" l="1"/>
  <c r="J79" i="87" s="1"/>
  <c r="G81" i="87"/>
  <c r="H80" i="87"/>
  <c r="I80" i="87" l="1"/>
  <c r="J80" i="87" s="1"/>
  <c r="G82" i="87"/>
  <c r="H81" i="87"/>
  <c r="I81" i="87" l="1"/>
  <c r="J81" i="87" s="1"/>
  <c r="G83" i="87"/>
  <c r="H82" i="87"/>
  <c r="I82" i="87" l="1"/>
  <c r="J82" i="87" s="1"/>
  <c r="G84" i="87"/>
  <c r="H83" i="87"/>
  <c r="I83" i="87" l="1"/>
  <c r="J83" i="87" s="1"/>
  <c r="G85" i="87"/>
  <c r="H84" i="87"/>
  <c r="I84" i="87" l="1"/>
  <c r="J84" i="87" s="1"/>
  <c r="G86" i="87"/>
  <c r="H85" i="87"/>
  <c r="I85" i="87" l="1"/>
  <c r="J85" i="87" s="1"/>
  <c r="G87" i="87"/>
  <c r="H87" i="87" s="1"/>
  <c r="I87" i="87" s="1"/>
  <c r="H86" i="87"/>
  <c r="I86" i="87" l="1"/>
  <c r="J86" i="87" s="1"/>
  <c r="H88" i="87"/>
  <c r="J87" i="87" l="1"/>
  <c r="I88" i="87"/>
</calcChain>
</file>

<file path=xl/sharedStrings.xml><?xml version="1.0" encoding="utf-8"?>
<sst xmlns="http://schemas.openxmlformats.org/spreadsheetml/2006/main" count="446" uniqueCount="54">
  <si>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</si>
  <si>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</si>
  <si>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</si>
  <si>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</si>
  <si>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</si>
  <si>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</si>
  <si>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</si>
  <si>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</si>
  <si>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</si>
  <si>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</si>
  <si>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</si>
  <si>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</si>
  <si>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</si>
  <si>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2 BHK</t>
  </si>
  <si>
    <t>Paticulars</t>
  </si>
  <si>
    <t>2BHK</t>
  </si>
  <si>
    <t>Sr.No.</t>
  </si>
  <si>
    <t>Flat No</t>
  </si>
  <si>
    <t>Rate</t>
  </si>
  <si>
    <t>CA in SqFt</t>
  </si>
  <si>
    <t>3 BHK</t>
  </si>
  <si>
    <t>3BHK</t>
  </si>
  <si>
    <t>near by area</t>
  </si>
  <si>
    <t>Sale /Rehab</t>
  </si>
  <si>
    <t>Rehab</t>
  </si>
  <si>
    <t>Proposed Inventary</t>
  </si>
  <si>
    <t>Approved Inventary</t>
  </si>
  <si>
    <t>Sale</t>
  </si>
  <si>
    <t xml:space="preserve"> As per Approved Plan / RERA Carpet Area in 
Sq. Ft.                      
</t>
  </si>
  <si>
    <t xml:space="preserve"> As per Builder Carpet Area in 
Sq. Ft.                      
</t>
  </si>
  <si>
    <t>Wing</t>
  </si>
  <si>
    <t xml:space="preserve"> Approved - Sale Flat</t>
  </si>
  <si>
    <t>Proposed - Sale Flat</t>
  </si>
  <si>
    <t>Total (A)</t>
  </si>
  <si>
    <t>Tot - 4</t>
  </si>
  <si>
    <t>Typical -2 to 6th flr</t>
  </si>
  <si>
    <t>Tot</t>
  </si>
  <si>
    <t>Typical -8 to 13th, 15 &amp; 16th Flr</t>
  </si>
  <si>
    <t>Tot -</t>
  </si>
  <si>
    <t>17th Flr</t>
  </si>
  <si>
    <t>Ref</t>
  </si>
  <si>
    <t>Terr</t>
  </si>
  <si>
    <t>CA in SqM.</t>
  </si>
  <si>
    <t>7th &amp; 14th Flr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</si>
  <si>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</si>
  <si>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>Realizable Value /                   Fair Market Value                        as on date in</t>
    </r>
    <r>
      <rPr>
        <b/>
        <sz val="7"/>
        <color theme="1"/>
        <rFont val="Rupee Foradian"/>
        <family val="2"/>
      </rPr>
      <t xml:space="preserve"> 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</si>
  <si>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</si>
  <si>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</si>
  <si>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>Cost of Construction                                 in</t>
    </r>
    <r>
      <rPr>
        <b/>
        <sz val="7"/>
        <color theme="1"/>
        <rFont val="Rupee Foradian"/>
        <family val="2"/>
      </rPr>
      <t xml:space="preserve"> `</t>
    </r>
  </si>
  <si>
    <t xml:space="preserve"> 2 BHK - 21                                     3 BHK - 19                                                                                                                    </t>
  </si>
  <si>
    <t xml:space="preserve"> 2 BHK - 11                                    3 BHK - 10                                                                                                                        </t>
  </si>
  <si>
    <t>Approved - Rehab</t>
  </si>
  <si>
    <t xml:space="preserve"> 3 BHK - 20                                                                                                                                                          </t>
  </si>
  <si>
    <t>Silver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</si>
</sst>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Verdana"/>
      <family val="2"/>
    </font>
    <font>
      <sz val="10"/>
      <color indexed="8"/>
      <name val="Verdana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0"/>
      <color rgb="FFFF0000"/>
      <name val="Arial Narrow"/>
      <family val="2"/>
    </font>
    <font>
      <sz val="11"/>
      <color rgb="FF000000"/>
      <name val="Calibri"/>
      <family val="2"/>
      <scheme val="minor"/>
    </font>
    <font>
      <b/>
      <sz val="14"/>
      <color theme="1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1" fillId="0" borderId="0" applyBorder="0" applyProtection="0"/>
    <xf numFmtId="166" fontId="12" fillId="0" borderId="0" applyFont="0" applyBorder="0" applyProtection="0"/>
    <xf numFmtId="165" fontId="10" fillId="0" borderId="0" applyBorder="0" applyProtection="0"/>
    <xf numFmtId="0" fontId="1" fillId="0" borderId="0"/>
    <xf numFmtId="166" fontId="11" fillId="0" borderId="0" applyBorder="0" applyProtection="0"/>
  </cellStyleXfs>
  <cellXfs count="93">
    <xf numFmtId="0" fontId="0" fillId="0" borderId="0" xfId="0"/>
    <xf numFmtId="0" fontId="2" fillId="0" borderId="0" xfId="0" applyFont="1"/>
    <xf numFmtId="1" fontId="0" fillId="0" borderId="0" xfId="0" applyNumberFormat="1"/>
    <xf numFmtId="0" fontId="3" fillId="0" borderId="0" xfId="0" applyFont="1"/>
    <xf numFmtId="43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3" fillId="3" borderId="0" xfId="0" applyFont="1" applyFill="1"/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164" fontId="5" fillId="3" borderId="0" xfId="1" applyNumberFormat="1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  <xf numFmtId="0" fontId="0" fillId="3" borderId="0" xfId="0" applyFill="1"/>
    <xf numFmtId="1" fontId="0" fillId="3" borderId="0" xfId="0" applyNumberFormat="1" applyFill="1"/>
    <xf numFmtId="43" fontId="0" fillId="3" borderId="0" xfId="1" applyFont="1" applyFill="1"/>
    <xf numFmtId="43" fontId="5" fillId="3" borderId="0" xfId="1" applyFont="1" applyFill="1" applyAlignment="1">
      <alignment horizontal="center"/>
    </xf>
    <xf numFmtId="43" fontId="5" fillId="3" borderId="0" xfId="0" applyNumberFormat="1" applyFont="1" applyFill="1" applyAlignment="1">
      <alignment horizontal="center"/>
    </xf>
    <xf numFmtId="43" fontId="0" fillId="3" borderId="0" xfId="0" applyNumberFormat="1" applyFill="1"/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43" fontId="5" fillId="3" borderId="0" xfId="1" applyFont="1" applyFill="1" applyAlignment="1">
      <alignment horizontal="center" vertical="center"/>
    </xf>
    <xf numFmtId="0" fontId="2" fillId="3" borderId="0" xfId="0" applyFont="1" applyFill="1"/>
    <xf numFmtId="0" fontId="4" fillId="4" borderId="5" xfId="0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horizontal="left" vertical="top" wrapText="1"/>
    </xf>
    <xf numFmtId="0" fontId="4" fillId="4" borderId="5" xfId="0" applyFont="1" applyFill="1" applyBorder="1" applyAlignment="1">
      <alignment horizontal="center" vertical="top" wrapText="1"/>
    </xf>
    <xf numFmtId="0" fontId="4" fillId="5" borderId="5" xfId="0" applyFont="1" applyFill="1" applyBorder="1" applyAlignment="1">
      <alignment horizontal="center" vertical="top" wrapText="1"/>
    </xf>
    <xf numFmtId="0" fontId="16" fillId="0" borderId="0" xfId="0" applyFont="1"/>
    <xf numFmtId="0" fontId="3" fillId="0" borderId="0" xfId="0" applyFont="1" applyAlignment="1">
      <alignment horizontal="center"/>
    </xf>
    <xf numFmtId="164" fontId="0" fillId="0" borderId="0" xfId="0" applyNumberFormat="1"/>
    <xf numFmtId="0" fontId="17" fillId="2" borderId="8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64" fontId="20" fillId="0" borderId="1" xfId="1" applyNumberFormat="1" applyFont="1" applyBorder="1" applyAlignment="1">
      <alignment horizontal="center" vertical="center"/>
    </xf>
    <xf numFmtId="1" fontId="20" fillId="0" borderId="1" xfId="2" applyNumberFormat="1" applyFont="1" applyBorder="1" applyAlignment="1">
      <alignment horizontal="center" vertical="center" wrapText="1"/>
    </xf>
    <xf numFmtId="164" fontId="20" fillId="0" borderId="1" xfId="1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" fontId="20" fillId="0" borderId="6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" fontId="26" fillId="0" borderId="6" xfId="0" applyNumberFormat="1" applyFont="1" applyBorder="1" applyAlignment="1">
      <alignment horizontal="center" vertical="center"/>
    </xf>
    <xf numFmtId="1" fontId="26" fillId="0" borderId="2" xfId="0" applyNumberFormat="1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164" fontId="26" fillId="0" borderId="2" xfId="0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/>
    </xf>
    <xf numFmtId="43" fontId="2" fillId="0" borderId="0" xfId="1" applyFont="1"/>
  </cellXfs>
  <cellStyles count="13">
    <cellStyle name="Comma" xfId="1" builtinId="3"/>
    <cellStyle name="Comma 2" xfId="3" xr:uid="{00000000-0005-0000-0000-000001000000}"/>
    <cellStyle name="Comma 2 2" xfId="6" xr:uid="{E4DC8F68-37D2-451E-8477-3A9C51410965}"/>
    <cellStyle name="Comma 3" xfId="4" xr:uid="{8CDB88B2-CF78-4E6C-82C4-AF02CECAEC53}"/>
    <cellStyle name="Comma 4" xfId="12" xr:uid="{DD447742-FF50-43D7-8ED3-40813329BD71}"/>
    <cellStyle name="Comma 5" xfId="9" xr:uid="{57AFFF8C-0429-4ABE-A342-E189D888EC00}"/>
    <cellStyle name="Normal" xfId="0" builtinId="0"/>
    <cellStyle name="Normal 2" xfId="2" xr:uid="{00000000-0005-0000-0000-000003000000}"/>
    <cellStyle name="Normal 2 2" xfId="8" xr:uid="{6FED7E17-ABD4-42D6-8DC2-0B0A3583A59B}"/>
    <cellStyle name="Normal 2 3" xfId="5" xr:uid="{B2FC19F5-B9FF-4E4E-BDE0-29DBBBC04C3C}"/>
    <cellStyle name="Normal 4" xfId="10" xr:uid="{7E013BB6-AAA1-44E0-B791-0E19244AE6AD}"/>
    <cellStyle name="Normal 9" xfId="11" xr:uid="{E969A44D-4EAC-405D-8741-7A1AD602BCDD}"/>
    <cellStyle name="Percent 2" xfId="7" xr:uid="{29B0E057-0EBE-4A67-AE8C-4F8D6F080E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285750</xdr:colOff>
      <xdr:row>19</xdr:row>
      <xdr:rowOff>57676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07D68C-1770-475F-95FA-0B646B2F9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0191"/>
        <a:stretch/>
      </xdr:blipFill>
      <xdr:spPr>
        <a:xfrm>
          <a:off x="0" y="0"/>
          <a:ext cx="12532179" cy="377242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9</xdr:col>
      <xdr:colOff>552450</xdr:colOff>
      <xdr:row>12</xdr:row>
      <xdr:rowOff>180975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B0D4B832-23C3-6121-A5F2-3842576CD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100"/>
          <a:ext cx="5734050" cy="242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13</xdr:row>
      <xdr:rowOff>152400</xdr:rowOff>
    </xdr:from>
    <xdr:to>
      <xdr:col>9</xdr:col>
      <xdr:colOff>542925</xdr:colOff>
      <xdr:row>41</xdr:row>
      <xdr:rowOff>180975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1C8E7F09-5501-C607-F13F-E8BFA60F6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28900"/>
          <a:ext cx="5734050" cy="53625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45</xdr:row>
      <xdr:rowOff>28575</xdr:rowOff>
    </xdr:from>
    <xdr:to>
      <xdr:col>9</xdr:col>
      <xdr:colOff>552450</xdr:colOff>
      <xdr:row>76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11E5E7-25A3-BD40-39C5-7946418B7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601075"/>
          <a:ext cx="5734050" cy="5991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81</xdr:row>
      <xdr:rowOff>28575</xdr:rowOff>
    </xdr:from>
    <xdr:to>
      <xdr:col>9</xdr:col>
      <xdr:colOff>552450</xdr:colOff>
      <xdr:row>98</xdr:row>
      <xdr:rowOff>104775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14B8B32C-C0E4-6D9B-3606-977266E9A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459075"/>
          <a:ext cx="5734050" cy="3314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99</xdr:row>
      <xdr:rowOff>85725</xdr:rowOff>
    </xdr:from>
    <xdr:to>
      <xdr:col>9</xdr:col>
      <xdr:colOff>552450</xdr:colOff>
      <xdr:row>117</xdr:row>
      <xdr:rowOff>95250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A385BA71-7079-04FC-34AF-EFE5EFCF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945225"/>
          <a:ext cx="5734050" cy="3438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2"/>
  <sheetViews>
    <sheetView topLeftCell="A67" zoomScale="145" zoomScaleNormal="145" workbookViewId="0">
      <selection activeCell="E77" sqref="E77:E80"/>
    </sheetView>
  </sheetViews>
  <sheetFormatPr defaultRowHeight="15" x14ac:dyDescent="0.25"/>
  <cols>
    <col min="1" max="1" width="4.28515625" style="68" customWidth="1"/>
    <col min="2" max="2" width="6.5703125" style="66" customWidth="1"/>
    <col min="3" max="3" width="5.7109375" style="66" customWidth="1"/>
    <col min="4" max="4" width="7.85546875" style="66" customWidth="1"/>
    <col min="5" max="5" width="7.42578125" style="69" customWidth="1"/>
    <col min="6" max="6" width="7.28515625" style="66" customWidth="1"/>
    <col min="7" max="7" width="7.85546875" style="66" customWidth="1"/>
    <col min="8" max="8" width="13.85546875" style="66" customWidth="1"/>
    <col min="9" max="9" width="14.85546875" style="66" customWidth="1"/>
    <col min="10" max="10" width="9.85546875" style="66" customWidth="1"/>
    <col min="11" max="11" width="10.7109375" style="66" customWidth="1"/>
    <col min="12" max="12" width="9.5703125" style="66" customWidth="1"/>
    <col min="13" max="13" width="10.28515625" style="1" bestFit="1" customWidth="1"/>
    <col min="14" max="14" width="10.42578125" bestFit="1" customWidth="1"/>
  </cols>
  <sheetData>
    <row r="1" spans="1:13" ht="24.75" customHeight="1" x14ac:dyDescent="0.25">
      <c r="A1" s="41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3" ht="57" customHeight="1" x14ac:dyDescent="0.25">
      <c r="A2" s="42" t="s">
        <v>1</v>
      </c>
      <c r="B2" s="43" t="s">
        <v>0</v>
      </c>
      <c r="C2" s="44" t="s">
        <v>2</v>
      </c>
      <c r="D2" s="44" t="s">
        <v>12</v>
      </c>
      <c r="E2" s="44" t="s">
        <v>28</v>
      </c>
      <c r="F2" s="44" t="s">
        <v>11</v>
      </c>
      <c r="G2" s="44" t="s">
        <v>44</v>
      </c>
      <c r="H2" s="44" t="s">
        <v>45</v>
      </c>
      <c r="I2" s="44" t="s">
        <v>46</v>
      </c>
      <c r="J2" s="44" t="s">
        <v>47</v>
      </c>
      <c r="K2" s="44" t="s">
        <v>48</v>
      </c>
      <c r="L2" s="44" t="s">
        <v>23</v>
      </c>
    </row>
    <row r="3" spans="1:13" x14ac:dyDescent="0.25">
      <c r="A3" s="45">
        <v>1</v>
      </c>
      <c r="B3" s="46">
        <v>201</v>
      </c>
      <c r="C3" s="47">
        <v>2</v>
      </c>
      <c r="D3" s="47" t="s">
        <v>20</v>
      </c>
      <c r="E3" s="47">
        <v>865</v>
      </c>
      <c r="F3" s="48">
        <f t="shared" ref="F3:F62" si="0">E3*1.1</f>
        <v>951.50000000000011</v>
      </c>
      <c r="G3" s="47">
        <v>25000</v>
      </c>
      <c r="H3" s="49">
        <v>0</v>
      </c>
      <c r="I3" s="49">
        <f>ROUND(H3*1.08,0)</f>
        <v>0</v>
      </c>
      <c r="J3" s="50">
        <f t="shared" ref="J3:J24" si="1">MROUND((I3*0.025/12),500)</f>
        <v>0</v>
      </c>
      <c r="K3" s="51">
        <f t="shared" ref="K3:K24" si="2">F3*3000</f>
        <v>2854500.0000000005</v>
      </c>
      <c r="L3" s="52" t="s">
        <v>24</v>
      </c>
      <c r="M3" s="5"/>
    </row>
    <row r="4" spans="1:13" x14ac:dyDescent="0.25">
      <c r="A4" s="45">
        <v>2</v>
      </c>
      <c r="B4" s="46">
        <v>202</v>
      </c>
      <c r="C4" s="47">
        <v>2</v>
      </c>
      <c r="D4" s="47" t="s">
        <v>20</v>
      </c>
      <c r="E4" s="47">
        <v>865</v>
      </c>
      <c r="F4" s="48">
        <f t="shared" si="0"/>
        <v>951.50000000000011</v>
      </c>
      <c r="G4" s="47">
        <f>G3</f>
        <v>25000</v>
      </c>
      <c r="H4" s="49">
        <v>0</v>
      </c>
      <c r="I4" s="49">
        <f t="shared" ref="I4:I62" si="3">ROUND(H4*1.08,0)</f>
        <v>0</v>
      </c>
      <c r="J4" s="50">
        <f t="shared" ref="J4:J62" si="4">MROUND((I4*0.025/12),500)</f>
        <v>0</v>
      </c>
      <c r="K4" s="51">
        <f t="shared" ref="K4:K62" si="5">F4*3000</f>
        <v>2854500.0000000005</v>
      </c>
      <c r="L4" s="52" t="s">
        <v>24</v>
      </c>
    </row>
    <row r="5" spans="1:13" x14ac:dyDescent="0.25">
      <c r="A5" s="45">
        <v>3</v>
      </c>
      <c r="B5" s="46">
        <v>203</v>
      </c>
      <c r="C5" s="47">
        <v>2</v>
      </c>
      <c r="D5" s="47" t="s">
        <v>20</v>
      </c>
      <c r="E5" s="47">
        <v>865</v>
      </c>
      <c r="F5" s="48">
        <f t="shared" si="0"/>
        <v>951.50000000000011</v>
      </c>
      <c r="G5" s="47">
        <f>G4</f>
        <v>25000</v>
      </c>
      <c r="H5" s="49">
        <v>0</v>
      </c>
      <c r="I5" s="49">
        <f t="shared" si="3"/>
        <v>0</v>
      </c>
      <c r="J5" s="50">
        <f t="shared" si="4"/>
        <v>0</v>
      </c>
      <c r="K5" s="51">
        <f t="shared" si="5"/>
        <v>2854500.0000000005</v>
      </c>
      <c r="L5" s="52" t="s">
        <v>24</v>
      </c>
    </row>
    <row r="6" spans="1:13" x14ac:dyDescent="0.25">
      <c r="A6" s="45">
        <v>4</v>
      </c>
      <c r="B6" s="46">
        <v>204</v>
      </c>
      <c r="C6" s="47">
        <v>2</v>
      </c>
      <c r="D6" s="47" t="s">
        <v>20</v>
      </c>
      <c r="E6" s="47">
        <v>865</v>
      </c>
      <c r="F6" s="48">
        <f t="shared" si="0"/>
        <v>951.50000000000011</v>
      </c>
      <c r="G6" s="47">
        <f>G5</f>
        <v>25000</v>
      </c>
      <c r="H6" s="49">
        <v>0</v>
      </c>
      <c r="I6" s="49">
        <f t="shared" si="3"/>
        <v>0</v>
      </c>
      <c r="J6" s="50">
        <f t="shared" si="4"/>
        <v>0</v>
      </c>
      <c r="K6" s="51">
        <f t="shared" si="5"/>
        <v>2854500.0000000005</v>
      </c>
      <c r="L6" s="52" t="s">
        <v>24</v>
      </c>
    </row>
    <row r="7" spans="1:13" x14ac:dyDescent="0.25">
      <c r="A7" s="45">
        <v>5</v>
      </c>
      <c r="B7" s="46">
        <v>301</v>
      </c>
      <c r="C7" s="47">
        <v>3</v>
      </c>
      <c r="D7" s="47" t="s">
        <v>20</v>
      </c>
      <c r="E7" s="47">
        <v>865</v>
      </c>
      <c r="F7" s="48">
        <f t="shared" si="0"/>
        <v>951.50000000000011</v>
      </c>
      <c r="G7" s="47">
        <f>G6+80</f>
        <v>25080</v>
      </c>
      <c r="H7" s="49">
        <v>0</v>
      </c>
      <c r="I7" s="49">
        <f t="shared" si="3"/>
        <v>0</v>
      </c>
      <c r="J7" s="50">
        <f t="shared" si="4"/>
        <v>0</v>
      </c>
      <c r="K7" s="51">
        <f t="shared" si="5"/>
        <v>2854500.0000000005</v>
      </c>
      <c r="L7" s="52" t="s">
        <v>24</v>
      </c>
    </row>
    <row r="8" spans="1:13" x14ac:dyDescent="0.25">
      <c r="A8" s="45">
        <v>6</v>
      </c>
      <c r="B8" s="46">
        <v>302</v>
      </c>
      <c r="C8" s="47">
        <v>3</v>
      </c>
      <c r="D8" s="47" t="s">
        <v>20</v>
      </c>
      <c r="E8" s="47">
        <v>865</v>
      </c>
      <c r="F8" s="48">
        <f t="shared" si="0"/>
        <v>951.50000000000011</v>
      </c>
      <c r="G8" s="47">
        <f>G7</f>
        <v>25080</v>
      </c>
      <c r="H8" s="49">
        <v>0</v>
      </c>
      <c r="I8" s="49">
        <f t="shared" si="3"/>
        <v>0</v>
      </c>
      <c r="J8" s="50">
        <f t="shared" si="4"/>
        <v>0</v>
      </c>
      <c r="K8" s="51">
        <f t="shared" si="5"/>
        <v>2854500.0000000005</v>
      </c>
      <c r="L8" s="52" t="s">
        <v>24</v>
      </c>
    </row>
    <row r="9" spans="1:13" x14ac:dyDescent="0.25">
      <c r="A9" s="45">
        <v>7</v>
      </c>
      <c r="B9" s="46">
        <v>303</v>
      </c>
      <c r="C9" s="47">
        <v>3</v>
      </c>
      <c r="D9" s="47" t="s">
        <v>20</v>
      </c>
      <c r="E9" s="47">
        <v>865</v>
      </c>
      <c r="F9" s="48">
        <f t="shared" si="0"/>
        <v>951.50000000000011</v>
      </c>
      <c r="G9" s="47">
        <f>G8</f>
        <v>25080</v>
      </c>
      <c r="H9" s="49">
        <v>0</v>
      </c>
      <c r="I9" s="49">
        <f t="shared" si="3"/>
        <v>0</v>
      </c>
      <c r="J9" s="50">
        <f t="shared" si="4"/>
        <v>0</v>
      </c>
      <c r="K9" s="51">
        <f t="shared" si="5"/>
        <v>2854500.0000000005</v>
      </c>
      <c r="L9" s="52" t="s">
        <v>24</v>
      </c>
    </row>
    <row r="10" spans="1:13" x14ac:dyDescent="0.25">
      <c r="A10" s="45">
        <v>8</v>
      </c>
      <c r="B10" s="46">
        <v>304</v>
      </c>
      <c r="C10" s="47">
        <v>3</v>
      </c>
      <c r="D10" s="47" t="s">
        <v>20</v>
      </c>
      <c r="E10" s="47">
        <v>865</v>
      </c>
      <c r="F10" s="48">
        <f t="shared" si="0"/>
        <v>951.50000000000011</v>
      </c>
      <c r="G10" s="47">
        <f>G9</f>
        <v>25080</v>
      </c>
      <c r="H10" s="49">
        <v>0</v>
      </c>
      <c r="I10" s="49">
        <f t="shared" si="3"/>
        <v>0</v>
      </c>
      <c r="J10" s="50">
        <f t="shared" si="4"/>
        <v>0</v>
      </c>
      <c r="K10" s="51">
        <f t="shared" si="5"/>
        <v>2854500.0000000005</v>
      </c>
      <c r="L10" s="52" t="s">
        <v>24</v>
      </c>
    </row>
    <row r="11" spans="1:13" x14ac:dyDescent="0.25">
      <c r="A11" s="45">
        <v>9</v>
      </c>
      <c r="B11" s="46">
        <v>401</v>
      </c>
      <c r="C11" s="47">
        <v>4</v>
      </c>
      <c r="D11" s="47" t="s">
        <v>20</v>
      </c>
      <c r="E11" s="47">
        <v>865</v>
      </c>
      <c r="F11" s="48">
        <f t="shared" si="0"/>
        <v>951.50000000000011</v>
      </c>
      <c r="G11" s="47">
        <f>G10+80</f>
        <v>25160</v>
      </c>
      <c r="H11" s="49">
        <v>0</v>
      </c>
      <c r="I11" s="49">
        <f t="shared" si="3"/>
        <v>0</v>
      </c>
      <c r="J11" s="50">
        <f t="shared" si="4"/>
        <v>0</v>
      </c>
      <c r="K11" s="51">
        <f t="shared" si="5"/>
        <v>2854500.0000000005</v>
      </c>
      <c r="L11" s="52" t="s">
        <v>24</v>
      </c>
    </row>
    <row r="12" spans="1:13" x14ac:dyDescent="0.25">
      <c r="A12" s="45">
        <v>10</v>
      </c>
      <c r="B12" s="46">
        <v>402</v>
      </c>
      <c r="C12" s="47">
        <v>4</v>
      </c>
      <c r="D12" s="47" t="s">
        <v>20</v>
      </c>
      <c r="E12" s="47">
        <v>865</v>
      </c>
      <c r="F12" s="48">
        <f t="shared" si="0"/>
        <v>951.50000000000011</v>
      </c>
      <c r="G12" s="47">
        <f>G11</f>
        <v>25160</v>
      </c>
      <c r="H12" s="49">
        <v>0</v>
      </c>
      <c r="I12" s="49">
        <f t="shared" si="3"/>
        <v>0</v>
      </c>
      <c r="J12" s="50">
        <f t="shared" si="4"/>
        <v>0</v>
      </c>
      <c r="K12" s="51">
        <f t="shared" si="5"/>
        <v>2854500.0000000005</v>
      </c>
      <c r="L12" s="52" t="s">
        <v>24</v>
      </c>
    </row>
    <row r="13" spans="1:13" x14ac:dyDescent="0.25">
      <c r="A13" s="45">
        <v>11</v>
      </c>
      <c r="B13" s="46">
        <v>403</v>
      </c>
      <c r="C13" s="47">
        <v>4</v>
      </c>
      <c r="D13" s="47" t="s">
        <v>20</v>
      </c>
      <c r="E13" s="47">
        <v>865</v>
      </c>
      <c r="F13" s="48">
        <f t="shared" si="0"/>
        <v>951.50000000000011</v>
      </c>
      <c r="G13" s="47">
        <f>G12</f>
        <v>25160</v>
      </c>
      <c r="H13" s="49">
        <v>0</v>
      </c>
      <c r="I13" s="49">
        <f t="shared" si="3"/>
        <v>0</v>
      </c>
      <c r="J13" s="50">
        <f t="shared" si="4"/>
        <v>0</v>
      </c>
      <c r="K13" s="51">
        <f t="shared" si="5"/>
        <v>2854500.0000000005</v>
      </c>
      <c r="L13" s="52" t="s">
        <v>24</v>
      </c>
    </row>
    <row r="14" spans="1:13" x14ac:dyDescent="0.25">
      <c r="A14" s="45">
        <v>12</v>
      </c>
      <c r="B14" s="46">
        <v>404</v>
      </c>
      <c r="C14" s="47">
        <v>4</v>
      </c>
      <c r="D14" s="47" t="s">
        <v>20</v>
      </c>
      <c r="E14" s="47">
        <v>865</v>
      </c>
      <c r="F14" s="48">
        <f t="shared" si="0"/>
        <v>951.50000000000011</v>
      </c>
      <c r="G14" s="47">
        <f>G13</f>
        <v>25160</v>
      </c>
      <c r="H14" s="49">
        <v>0</v>
      </c>
      <c r="I14" s="49">
        <f t="shared" si="3"/>
        <v>0</v>
      </c>
      <c r="J14" s="50">
        <f t="shared" si="4"/>
        <v>0</v>
      </c>
      <c r="K14" s="51">
        <f t="shared" si="5"/>
        <v>2854500.0000000005</v>
      </c>
      <c r="L14" s="52" t="s">
        <v>24</v>
      </c>
    </row>
    <row r="15" spans="1:13" x14ac:dyDescent="0.25">
      <c r="A15" s="45">
        <v>13</v>
      </c>
      <c r="B15" s="46">
        <v>501</v>
      </c>
      <c r="C15" s="47">
        <v>5</v>
      </c>
      <c r="D15" s="47" t="s">
        <v>20</v>
      </c>
      <c r="E15" s="47">
        <v>865</v>
      </c>
      <c r="F15" s="48">
        <f t="shared" si="0"/>
        <v>951.50000000000011</v>
      </c>
      <c r="G15" s="47">
        <f>G14+80</f>
        <v>25240</v>
      </c>
      <c r="H15" s="49">
        <v>0</v>
      </c>
      <c r="I15" s="49">
        <f t="shared" si="3"/>
        <v>0</v>
      </c>
      <c r="J15" s="50">
        <f t="shared" si="4"/>
        <v>0</v>
      </c>
      <c r="K15" s="51">
        <f t="shared" si="5"/>
        <v>2854500.0000000005</v>
      </c>
      <c r="L15" s="52" t="s">
        <v>24</v>
      </c>
    </row>
    <row r="16" spans="1:13" x14ac:dyDescent="0.25">
      <c r="A16" s="45">
        <v>14</v>
      </c>
      <c r="B16" s="46">
        <v>502</v>
      </c>
      <c r="C16" s="47">
        <v>5</v>
      </c>
      <c r="D16" s="47" t="s">
        <v>20</v>
      </c>
      <c r="E16" s="47">
        <v>865</v>
      </c>
      <c r="F16" s="48">
        <f t="shared" si="0"/>
        <v>951.50000000000011</v>
      </c>
      <c r="G16" s="47">
        <f>G15</f>
        <v>25240</v>
      </c>
      <c r="H16" s="49">
        <v>0</v>
      </c>
      <c r="I16" s="49">
        <f t="shared" si="3"/>
        <v>0</v>
      </c>
      <c r="J16" s="50">
        <f t="shared" si="4"/>
        <v>0</v>
      </c>
      <c r="K16" s="51">
        <f t="shared" si="5"/>
        <v>2854500.0000000005</v>
      </c>
      <c r="L16" s="52" t="s">
        <v>24</v>
      </c>
    </row>
    <row r="17" spans="1:14" x14ac:dyDescent="0.25">
      <c r="A17" s="45">
        <v>15</v>
      </c>
      <c r="B17" s="46">
        <v>503</v>
      </c>
      <c r="C17" s="47">
        <v>5</v>
      </c>
      <c r="D17" s="47" t="s">
        <v>20</v>
      </c>
      <c r="E17" s="47">
        <v>865</v>
      </c>
      <c r="F17" s="48">
        <f t="shared" si="0"/>
        <v>951.50000000000011</v>
      </c>
      <c r="G17" s="47">
        <f>G16</f>
        <v>25240</v>
      </c>
      <c r="H17" s="49">
        <v>0</v>
      </c>
      <c r="I17" s="49">
        <f t="shared" si="3"/>
        <v>0</v>
      </c>
      <c r="J17" s="50">
        <f t="shared" si="4"/>
        <v>0</v>
      </c>
      <c r="K17" s="51">
        <f t="shared" si="5"/>
        <v>2854500.0000000005</v>
      </c>
      <c r="L17" s="52" t="s">
        <v>24</v>
      </c>
    </row>
    <row r="18" spans="1:14" x14ac:dyDescent="0.25">
      <c r="A18" s="45">
        <v>16</v>
      </c>
      <c r="B18" s="46">
        <v>504</v>
      </c>
      <c r="C18" s="47">
        <v>5</v>
      </c>
      <c r="D18" s="47" t="s">
        <v>20</v>
      </c>
      <c r="E18" s="47">
        <v>865</v>
      </c>
      <c r="F18" s="48">
        <f t="shared" si="0"/>
        <v>951.50000000000011</v>
      </c>
      <c r="G18" s="47">
        <f>G17</f>
        <v>25240</v>
      </c>
      <c r="H18" s="49">
        <v>0</v>
      </c>
      <c r="I18" s="49">
        <f t="shared" si="3"/>
        <v>0</v>
      </c>
      <c r="J18" s="50">
        <f t="shared" si="4"/>
        <v>0</v>
      </c>
      <c r="K18" s="51">
        <f t="shared" si="5"/>
        <v>2854500.0000000005</v>
      </c>
      <c r="L18" s="52" t="s">
        <v>24</v>
      </c>
    </row>
    <row r="19" spans="1:14" x14ac:dyDescent="0.25">
      <c r="A19" s="45">
        <v>17</v>
      </c>
      <c r="B19" s="46">
        <v>601</v>
      </c>
      <c r="C19" s="47">
        <v>6</v>
      </c>
      <c r="D19" s="47" t="s">
        <v>20</v>
      </c>
      <c r="E19" s="47">
        <v>865</v>
      </c>
      <c r="F19" s="48">
        <f t="shared" si="0"/>
        <v>951.50000000000011</v>
      </c>
      <c r="G19" s="47">
        <f>G18+80</f>
        <v>25320</v>
      </c>
      <c r="H19" s="49">
        <v>0</v>
      </c>
      <c r="I19" s="49">
        <f t="shared" si="3"/>
        <v>0</v>
      </c>
      <c r="J19" s="50">
        <f t="shared" si="4"/>
        <v>0</v>
      </c>
      <c r="K19" s="51">
        <f t="shared" si="5"/>
        <v>2854500.0000000005</v>
      </c>
      <c r="L19" s="52" t="s">
        <v>24</v>
      </c>
    </row>
    <row r="20" spans="1:14" x14ac:dyDescent="0.25">
      <c r="A20" s="45">
        <v>18</v>
      </c>
      <c r="B20" s="46">
        <v>602</v>
      </c>
      <c r="C20" s="47">
        <v>6</v>
      </c>
      <c r="D20" s="47" t="s">
        <v>20</v>
      </c>
      <c r="E20" s="47">
        <v>865</v>
      </c>
      <c r="F20" s="48">
        <f t="shared" si="0"/>
        <v>951.50000000000011</v>
      </c>
      <c r="G20" s="47">
        <f>G19</f>
        <v>25320</v>
      </c>
      <c r="H20" s="49">
        <v>0</v>
      </c>
      <c r="I20" s="49">
        <f t="shared" si="3"/>
        <v>0</v>
      </c>
      <c r="J20" s="50">
        <f t="shared" si="4"/>
        <v>0</v>
      </c>
      <c r="K20" s="51">
        <f t="shared" si="5"/>
        <v>2854500.0000000005</v>
      </c>
      <c r="L20" s="52" t="s">
        <v>24</v>
      </c>
    </row>
    <row r="21" spans="1:14" x14ac:dyDescent="0.25">
      <c r="A21" s="45">
        <v>19</v>
      </c>
      <c r="B21" s="46">
        <v>603</v>
      </c>
      <c r="C21" s="47">
        <v>6</v>
      </c>
      <c r="D21" s="47" t="s">
        <v>20</v>
      </c>
      <c r="E21" s="47">
        <v>865</v>
      </c>
      <c r="F21" s="48">
        <f t="shared" si="0"/>
        <v>951.50000000000011</v>
      </c>
      <c r="G21" s="47">
        <f>G20</f>
        <v>25320</v>
      </c>
      <c r="H21" s="49">
        <v>0</v>
      </c>
      <c r="I21" s="49">
        <f t="shared" si="3"/>
        <v>0</v>
      </c>
      <c r="J21" s="50">
        <f t="shared" si="4"/>
        <v>0</v>
      </c>
      <c r="K21" s="51">
        <f t="shared" si="5"/>
        <v>2854500.0000000005</v>
      </c>
      <c r="L21" s="52" t="s">
        <v>24</v>
      </c>
    </row>
    <row r="22" spans="1:14" x14ac:dyDescent="0.25">
      <c r="A22" s="45">
        <v>20</v>
      </c>
      <c r="B22" s="46">
        <v>604</v>
      </c>
      <c r="C22" s="47">
        <v>6</v>
      </c>
      <c r="D22" s="47" t="s">
        <v>20</v>
      </c>
      <c r="E22" s="47">
        <v>865</v>
      </c>
      <c r="F22" s="48">
        <f t="shared" si="0"/>
        <v>951.50000000000011</v>
      </c>
      <c r="G22" s="47">
        <f>G21</f>
        <v>25320</v>
      </c>
      <c r="H22" s="49">
        <v>0</v>
      </c>
      <c r="I22" s="49">
        <f t="shared" si="3"/>
        <v>0</v>
      </c>
      <c r="J22" s="50">
        <f t="shared" si="4"/>
        <v>0</v>
      </c>
      <c r="K22" s="51">
        <f t="shared" si="5"/>
        <v>2854500.0000000005</v>
      </c>
      <c r="L22" s="52" t="s">
        <v>24</v>
      </c>
      <c r="M22" s="5"/>
    </row>
    <row r="23" spans="1:14" x14ac:dyDescent="0.25">
      <c r="A23" s="45">
        <v>21</v>
      </c>
      <c r="B23" s="53">
        <v>702</v>
      </c>
      <c r="C23" s="47">
        <v>7</v>
      </c>
      <c r="D23" s="47" t="s">
        <v>20</v>
      </c>
      <c r="E23" s="47">
        <v>914</v>
      </c>
      <c r="F23" s="48">
        <f t="shared" si="0"/>
        <v>1005.4000000000001</v>
      </c>
      <c r="G23" s="47">
        <f>G22+80</f>
        <v>25400</v>
      </c>
      <c r="H23" s="49">
        <f t="shared" ref="H4:H62" si="6">E23*G23</f>
        <v>23215600</v>
      </c>
      <c r="I23" s="49">
        <f t="shared" si="3"/>
        <v>25072848</v>
      </c>
      <c r="J23" s="50">
        <f t="shared" si="4"/>
        <v>52000</v>
      </c>
      <c r="K23" s="51">
        <f t="shared" si="5"/>
        <v>3016200.0000000005</v>
      </c>
      <c r="L23" s="52" t="s">
        <v>27</v>
      </c>
    </row>
    <row r="24" spans="1:14" x14ac:dyDescent="0.25">
      <c r="A24" s="45">
        <v>22</v>
      </c>
      <c r="B24" s="53">
        <v>703</v>
      </c>
      <c r="C24" s="47">
        <v>7</v>
      </c>
      <c r="D24" s="47" t="s">
        <v>13</v>
      </c>
      <c r="E24" s="47">
        <v>740</v>
      </c>
      <c r="F24" s="48">
        <f t="shared" si="0"/>
        <v>814.00000000000011</v>
      </c>
      <c r="G24" s="47">
        <f>G23</f>
        <v>25400</v>
      </c>
      <c r="H24" s="49">
        <f t="shared" si="6"/>
        <v>18796000</v>
      </c>
      <c r="I24" s="49">
        <f t="shared" si="3"/>
        <v>20299680</v>
      </c>
      <c r="J24" s="50">
        <f t="shared" si="4"/>
        <v>42500</v>
      </c>
      <c r="K24" s="51">
        <f t="shared" si="5"/>
        <v>2442000.0000000005</v>
      </c>
      <c r="L24" s="52" t="s">
        <v>27</v>
      </c>
      <c r="N24" s="40"/>
    </row>
    <row r="25" spans="1:14" x14ac:dyDescent="0.25">
      <c r="A25" s="45">
        <v>23</v>
      </c>
      <c r="B25" s="53">
        <v>704</v>
      </c>
      <c r="C25" s="47">
        <v>7</v>
      </c>
      <c r="D25" s="47" t="s">
        <v>13</v>
      </c>
      <c r="E25" s="47">
        <v>740</v>
      </c>
      <c r="F25" s="48">
        <f t="shared" si="0"/>
        <v>814.00000000000011</v>
      </c>
      <c r="G25" s="47">
        <f>G24</f>
        <v>25400</v>
      </c>
      <c r="H25" s="49">
        <f t="shared" si="6"/>
        <v>18796000</v>
      </c>
      <c r="I25" s="49">
        <f t="shared" si="3"/>
        <v>20299680</v>
      </c>
      <c r="J25" s="50">
        <f t="shared" si="4"/>
        <v>42500</v>
      </c>
      <c r="K25" s="51">
        <f t="shared" si="5"/>
        <v>2442000.0000000005</v>
      </c>
      <c r="L25" s="52" t="s">
        <v>27</v>
      </c>
    </row>
    <row r="26" spans="1:14" x14ac:dyDescent="0.25">
      <c r="A26" s="45">
        <v>24</v>
      </c>
      <c r="B26" s="48">
        <v>801</v>
      </c>
      <c r="C26" s="54">
        <v>8</v>
      </c>
      <c r="D26" s="47" t="s">
        <v>20</v>
      </c>
      <c r="E26" s="47">
        <v>914</v>
      </c>
      <c r="F26" s="48">
        <f t="shared" si="0"/>
        <v>1005.4000000000001</v>
      </c>
      <c r="G26" s="47">
        <f>G25+80</f>
        <v>25480</v>
      </c>
      <c r="H26" s="49">
        <f t="shared" si="6"/>
        <v>23288720</v>
      </c>
      <c r="I26" s="49">
        <f t="shared" si="3"/>
        <v>25151818</v>
      </c>
      <c r="J26" s="50">
        <f t="shared" si="4"/>
        <v>52500</v>
      </c>
      <c r="K26" s="51">
        <f t="shared" si="5"/>
        <v>3016200.0000000005</v>
      </c>
      <c r="L26" s="52" t="s">
        <v>27</v>
      </c>
    </row>
    <row r="27" spans="1:14" x14ac:dyDescent="0.25">
      <c r="A27" s="45">
        <v>25</v>
      </c>
      <c r="B27" s="55">
        <v>802</v>
      </c>
      <c r="C27" s="56">
        <v>8</v>
      </c>
      <c r="D27" s="47" t="s">
        <v>20</v>
      </c>
      <c r="E27" s="47">
        <v>914</v>
      </c>
      <c r="F27" s="48">
        <f t="shared" si="0"/>
        <v>1005.4000000000001</v>
      </c>
      <c r="G27" s="47">
        <f>G26</f>
        <v>25480</v>
      </c>
      <c r="H27" s="49">
        <f t="shared" si="6"/>
        <v>23288720</v>
      </c>
      <c r="I27" s="49">
        <f t="shared" si="3"/>
        <v>25151818</v>
      </c>
      <c r="J27" s="50">
        <f t="shared" si="4"/>
        <v>52500</v>
      </c>
      <c r="K27" s="51">
        <f t="shared" si="5"/>
        <v>3016200.0000000005</v>
      </c>
      <c r="L27" s="52" t="s">
        <v>27</v>
      </c>
    </row>
    <row r="28" spans="1:14" x14ac:dyDescent="0.25">
      <c r="A28" s="45">
        <v>26</v>
      </c>
      <c r="B28" s="57">
        <v>803</v>
      </c>
      <c r="C28" s="56">
        <v>8</v>
      </c>
      <c r="D28" s="47" t="s">
        <v>13</v>
      </c>
      <c r="E28" s="47">
        <v>730</v>
      </c>
      <c r="F28" s="48">
        <f t="shared" si="0"/>
        <v>803.00000000000011</v>
      </c>
      <c r="G28" s="47">
        <f>G27</f>
        <v>25480</v>
      </c>
      <c r="H28" s="49">
        <f t="shared" si="6"/>
        <v>18600400</v>
      </c>
      <c r="I28" s="49">
        <f t="shared" si="3"/>
        <v>20088432</v>
      </c>
      <c r="J28" s="50">
        <f t="shared" si="4"/>
        <v>42000</v>
      </c>
      <c r="K28" s="51">
        <f t="shared" si="5"/>
        <v>2409000.0000000005</v>
      </c>
      <c r="L28" s="52" t="s">
        <v>27</v>
      </c>
    </row>
    <row r="29" spans="1:14" x14ac:dyDescent="0.25">
      <c r="A29" s="45">
        <v>27</v>
      </c>
      <c r="B29" s="57">
        <v>804</v>
      </c>
      <c r="C29" s="56">
        <v>8</v>
      </c>
      <c r="D29" s="47" t="s">
        <v>13</v>
      </c>
      <c r="E29" s="47">
        <v>730</v>
      </c>
      <c r="F29" s="48">
        <f t="shared" si="0"/>
        <v>803.00000000000011</v>
      </c>
      <c r="G29" s="47">
        <f>G28</f>
        <v>25480</v>
      </c>
      <c r="H29" s="49">
        <f t="shared" si="6"/>
        <v>18600400</v>
      </c>
      <c r="I29" s="49">
        <f t="shared" si="3"/>
        <v>20088432</v>
      </c>
      <c r="J29" s="50">
        <f t="shared" si="4"/>
        <v>42000</v>
      </c>
      <c r="K29" s="51">
        <f t="shared" si="5"/>
        <v>2409000.0000000005</v>
      </c>
      <c r="L29" s="52" t="s">
        <v>27</v>
      </c>
    </row>
    <row r="30" spans="1:14" x14ac:dyDescent="0.25">
      <c r="A30" s="45">
        <v>28</v>
      </c>
      <c r="B30" s="55">
        <v>901</v>
      </c>
      <c r="C30" s="56">
        <v>9</v>
      </c>
      <c r="D30" s="47" t="s">
        <v>20</v>
      </c>
      <c r="E30" s="47">
        <v>914</v>
      </c>
      <c r="F30" s="48">
        <f t="shared" si="0"/>
        <v>1005.4000000000001</v>
      </c>
      <c r="G30" s="47">
        <f>G29+80</f>
        <v>25560</v>
      </c>
      <c r="H30" s="49">
        <f t="shared" si="6"/>
        <v>23361840</v>
      </c>
      <c r="I30" s="49">
        <f t="shared" si="3"/>
        <v>25230787</v>
      </c>
      <c r="J30" s="50">
        <f t="shared" si="4"/>
        <v>52500</v>
      </c>
      <c r="K30" s="51">
        <f t="shared" si="5"/>
        <v>3016200.0000000005</v>
      </c>
      <c r="L30" s="52" t="s">
        <v>27</v>
      </c>
    </row>
    <row r="31" spans="1:14" x14ac:dyDescent="0.25">
      <c r="A31" s="45">
        <v>29</v>
      </c>
      <c r="B31" s="55">
        <v>902</v>
      </c>
      <c r="C31" s="56">
        <v>9</v>
      </c>
      <c r="D31" s="47" t="s">
        <v>20</v>
      </c>
      <c r="E31" s="47">
        <v>914</v>
      </c>
      <c r="F31" s="48">
        <f t="shared" si="0"/>
        <v>1005.4000000000001</v>
      </c>
      <c r="G31" s="47">
        <f>G30</f>
        <v>25560</v>
      </c>
      <c r="H31" s="49">
        <f t="shared" si="6"/>
        <v>23361840</v>
      </c>
      <c r="I31" s="49">
        <f t="shared" si="3"/>
        <v>25230787</v>
      </c>
      <c r="J31" s="50">
        <f t="shared" si="4"/>
        <v>52500</v>
      </c>
      <c r="K31" s="51">
        <f t="shared" si="5"/>
        <v>3016200.0000000005</v>
      </c>
      <c r="L31" s="52" t="s">
        <v>27</v>
      </c>
    </row>
    <row r="32" spans="1:14" x14ac:dyDescent="0.25">
      <c r="A32" s="45">
        <v>30</v>
      </c>
      <c r="B32" s="57">
        <v>903</v>
      </c>
      <c r="C32" s="56">
        <v>9</v>
      </c>
      <c r="D32" s="47" t="s">
        <v>13</v>
      </c>
      <c r="E32" s="47">
        <v>730</v>
      </c>
      <c r="F32" s="48">
        <f t="shared" si="0"/>
        <v>803.00000000000011</v>
      </c>
      <c r="G32" s="47">
        <f>G31</f>
        <v>25560</v>
      </c>
      <c r="H32" s="49">
        <f t="shared" si="6"/>
        <v>18658800</v>
      </c>
      <c r="I32" s="49">
        <f t="shared" si="3"/>
        <v>20151504</v>
      </c>
      <c r="J32" s="50">
        <f t="shared" si="4"/>
        <v>42000</v>
      </c>
      <c r="K32" s="51">
        <f t="shared" si="5"/>
        <v>2409000.0000000005</v>
      </c>
      <c r="L32" s="52" t="s">
        <v>27</v>
      </c>
    </row>
    <row r="33" spans="1:12" x14ac:dyDescent="0.25">
      <c r="A33" s="45">
        <v>31</v>
      </c>
      <c r="B33" s="57">
        <v>904</v>
      </c>
      <c r="C33" s="56">
        <v>9</v>
      </c>
      <c r="D33" s="47" t="s">
        <v>13</v>
      </c>
      <c r="E33" s="47">
        <v>730</v>
      </c>
      <c r="F33" s="48">
        <f t="shared" si="0"/>
        <v>803.00000000000011</v>
      </c>
      <c r="G33" s="47">
        <f>G32</f>
        <v>25560</v>
      </c>
      <c r="H33" s="49">
        <f t="shared" si="6"/>
        <v>18658800</v>
      </c>
      <c r="I33" s="49">
        <f t="shared" si="3"/>
        <v>20151504</v>
      </c>
      <c r="J33" s="50">
        <f t="shared" si="4"/>
        <v>42000</v>
      </c>
      <c r="K33" s="51">
        <f t="shared" si="5"/>
        <v>2409000.0000000005</v>
      </c>
      <c r="L33" s="52" t="s">
        <v>27</v>
      </c>
    </row>
    <row r="34" spans="1:12" x14ac:dyDescent="0.25">
      <c r="A34" s="45">
        <v>32</v>
      </c>
      <c r="B34" s="55">
        <v>1001</v>
      </c>
      <c r="C34" s="56">
        <v>10</v>
      </c>
      <c r="D34" s="47" t="s">
        <v>20</v>
      </c>
      <c r="E34" s="47">
        <v>914</v>
      </c>
      <c r="F34" s="48">
        <f t="shared" si="0"/>
        <v>1005.4000000000001</v>
      </c>
      <c r="G34" s="47">
        <f>G33+80</f>
        <v>25640</v>
      </c>
      <c r="H34" s="49">
        <f t="shared" si="6"/>
        <v>23434960</v>
      </c>
      <c r="I34" s="49">
        <f t="shared" si="3"/>
        <v>25309757</v>
      </c>
      <c r="J34" s="50">
        <f t="shared" si="4"/>
        <v>52500</v>
      </c>
      <c r="K34" s="51">
        <f t="shared" si="5"/>
        <v>3016200.0000000005</v>
      </c>
      <c r="L34" s="52" t="s">
        <v>27</v>
      </c>
    </row>
    <row r="35" spans="1:12" x14ac:dyDescent="0.25">
      <c r="A35" s="45">
        <v>33</v>
      </c>
      <c r="B35" s="55">
        <v>1002</v>
      </c>
      <c r="C35" s="56">
        <v>10</v>
      </c>
      <c r="D35" s="47" t="s">
        <v>20</v>
      </c>
      <c r="E35" s="47">
        <v>914</v>
      </c>
      <c r="F35" s="48">
        <f t="shared" si="0"/>
        <v>1005.4000000000001</v>
      </c>
      <c r="G35" s="47">
        <f>G34</f>
        <v>25640</v>
      </c>
      <c r="H35" s="49">
        <f t="shared" si="6"/>
        <v>23434960</v>
      </c>
      <c r="I35" s="49">
        <f t="shared" si="3"/>
        <v>25309757</v>
      </c>
      <c r="J35" s="50">
        <f t="shared" si="4"/>
        <v>52500</v>
      </c>
      <c r="K35" s="51">
        <f t="shared" si="5"/>
        <v>3016200.0000000005</v>
      </c>
      <c r="L35" s="52" t="s">
        <v>27</v>
      </c>
    </row>
    <row r="36" spans="1:12" x14ac:dyDescent="0.25">
      <c r="A36" s="45">
        <v>34</v>
      </c>
      <c r="B36" s="57">
        <v>1003</v>
      </c>
      <c r="C36" s="56">
        <v>10</v>
      </c>
      <c r="D36" s="47" t="s">
        <v>13</v>
      </c>
      <c r="E36" s="47">
        <v>730</v>
      </c>
      <c r="F36" s="48">
        <f t="shared" si="0"/>
        <v>803.00000000000011</v>
      </c>
      <c r="G36" s="47">
        <f>G35</f>
        <v>25640</v>
      </c>
      <c r="H36" s="49">
        <f t="shared" si="6"/>
        <v>18717200</v>
      </c>
      <c r="I36" s="49">
        <f t="shared" si="3"/>
        <v>20214576</v>
      </c>
      <c r="J36" s="50">
        <f t="shared" si="4"/>
        <v>42000</v>
      </c>
      <c r="K36" s="51">
        <f t="shared" si="5"/>
        <v>2409000.0000000005</v>
      </c>
      <c r="L36" s="52" t="s">
        <v>27</v>
      </c>
    </row>
    <row r="37" spans="1:12" x14ac:dyDescent="0.25">
      <c r="A37" s="45">
        <v>35</v>
      </c>
      <c r="B37" s="57">
        <v>1004</v>
      </c>
      <c r="C37" s="56">
        <v>10</v>
      </c>
      <c r="D37" s="47" t="s">
        <v>13</v>
      </c>
      <c r="E37" s="47">
        <v>730</v>
      </c>
      <c r="F37" s="48">
        <f t="shared" si="0"/>
        <v>803.00000000000011</v>
      </c>
      <c r="G37" s="47">
        <f>G36</f>
        <v>25640</v>
      </c>
      <c r="H37" s="49">
        <f t="shared" si="6"/>
        <v>18717200</v>
      </c>
      <c r="I37" s="49">
        <f t="shared" si="3"/>
        <v>20214576</v>
      </c>
      <c r="J37" s="50">
        <f t="shared" si="4"/>
        <v>42000</v>
      </c>
      <c r="K37" s="51">
        <f t="shared" si="5"/>
        <v>2409000.0000000005</v>
      </c>
      <c r="L37" s="52" t="s">
        <v>27</v>
      </c>
    </row>
    <row r="38" spans="1:12" x14ac:dyDescent="0.25">
      <c r="A38" s="45">
        <v>36</v>
      </c>
      <c r="B38" s="55">
        <v>1101</v>
      </c>
      <c r="C38" s="56">
        <v>11</v>
      </c>
      <c r="D38" s="47" t="s">
        <v>20</v>
      </c>
      <c r="E38" s="47">
        <v>914</v>
      </c>
      <c r="F38" s="48">
        <f t="shared" si="0"/>
        <v>1005.4000000000001</v>
      </c>
      <c r="G38" s="47">
        <f>G37+80</f>
        <v>25720</v>
      </c>
      <c r="H38" s="49">
        <f t="shared" si="6"/>
        <v>23508080</v>
      </c>
      <c r="I38" s="49">
        <f t="shared" si="3"/>
        <v>25388726</v>
      </c>
      <c r="J38" s="50">
        <f t="shared" si="4"/>
        <v>53000</v>
      </c>
      <c r="K38" s="51">
        <f t="shared" si="5"/>
        <v>3016200.0000000005</v>
      </c>
      <c r="L38" s="52" t="s">
        <v>27</v>
      </c>
    </row>
    <row r="39" spans="1:12" x14ac:dyDescent="0.25">
      <c r="A39" s="45">
        <v>37</v>
      </c>
      <c r="B39" s="55">
        <v>1102</v>
      </c>
      <c r="C39" s="56">
        <v>11</v>
      </c>
      <c r="D39" s="47" t="s">
        <v>20</v>
      </c>
      <c r="E39" s="47">
        <v>914</v>
      </c>
      <c r="F39" s="48">
        <f t="shared" si="0"/>
        <v>1005.4000000000001</v>
      </c>
      <c r="G39" s="47">
        <f>G38</f>
        <v>25720</v>
      </c>
      <c r="H39" s="49">
        <f t="shared" si="6"/>
        <v>23508080</v>
      </c>
      <c r="I39" s="49">
        <f t="shared" si="3"/>
        <v>25388726</v>
      </c>
      <c r="J39" s="50">
        <f t="shared" si="4"/>
        <v>53000</v>
      </c>
      <c r="K39" s="51">
        <f t="shared" si="5"/>
        <v>3016200.0000000005</v>
      </c>
      <c r="L39" s="52" t="s">
        <v>27</v>
      </c>
    </row>
    <row r="40" spans="1:12" x14ac:dyDescent="0.25">
      <c r="A40" s="45">
        <v>38</v>
      </c>
      <c r="B40" s="57">
        <v>1103</v>
      </c>
      <c r="C40" s="56">
        <v>11</v>
      </c>
      <c r="D40" s="47" t="s">
        <v>13</v>
      </c>
      <c r="E40" s="47">
        <v>730</v>
      </c>
      <c r="F40" s="48">
        <f t="shared" si="0"/>
        <v>803.00000000000011</v>
      </c>
      <c r="G40" s="47">
        <f>G39</f>
        <v>25720</v>
      </c>
      <c r="H40" s="49">
        <f t="shared" si="6"/>
        <v>18775600</v>
      </c>
      <c r="I40" s="49">
        <f t="shared" si="3"/>
        <v>20277648</v>
      </c>
      <c r="J40" s="50">
        <f t="shared" si="4"/>
        <v>42000</v>
      </c>
      <c r="K40" s="51">
        <f t="shared" si="5"/>
        <v>2409000.0000000005</v>
      </c>
      <c r="L40" s="52" t="s">
        <v>27</v>
      </c>
    </row>
    <row r="41" spans="1:12" x14ac:dyDescent="0.25">
      <c r="A41" s="45">
        <v>39</v>
      </c>
      <c r="B41" s="57">
        <v>1104</v>
      </c>
      <c r="C41" s="56">
        <v>11</v>
      </c>
      <c r="D41" s="47" t="s">
        <v>13</v>
      </c>
      <c r="E41" s="47">
        <v>730</v>
      </c>
      <c r="F41" s="48">
        <f t="shared" si="0"/>
        <v>803.00000000000011</v>
      </c>
      <c r="G41" s="47">
        <f>G40</f>
        <v>25720</v>
      </c>
      <c r="H41" s="49">
        <f t="shared" si="6"/>
        <v>18775600</v>
      </c>
      <c r="I41" s="49">
        <f t="shared" si="3"/>
        <v>20277648</v>
      </c>
      <c r="J41" s="50">
        <f t="shared" si="4"/>
        <v>42000</v>
      </c>
      <c r="K41" s="51">
        <f t="shared" si="5"/>
        <v>2409000.0000000005</v>
      </c>
      <c r="L41" s="52" t="s">
        <v>27</v>
      </c>
    </row>
    <row r="42" spans="1:12" x14ac:dyDescent="0.25">
      <c r="A42" s="45">
        <v>40</v>
      </c>
      <c r="B42" s="55">
        <v>1201</v>
      </c>
      <c r="C42" s="56">
        <v>12</v>
      </c>
      <c r="D42" s="47" t="s">
        <v>20</v>
      </c>
      <c r="E42" s="47">
        <v>914</v>
      </c>
      <c r="F42" s="48">
        <f t="shared" si="0"/>
        <v>1005.4000000000001</v>
      </c>
      <c r="G42" s="47">
        <f>G41+80</f>
        <v>25800</v>
      </c>
      <c r="H42" s="49">
        <f t="shared" si="6"/>
        <v>23581200</v>
      </c>
      <c r="I42" s="49">
        <f t="shared" si="3"/>
        <v>25467696</v>
      </c>
      <c r="J42" s="50">
        <f t="shared" si="4"/>
        <v>53000</v>
      </c>
      <c r="K42" s="51">
        <f t="shared" si="5"/>
        <v>3016200.0000000005</v>
      </c>
      <c r="L42" s="52" t="s">
        <v>27</v>
      </c>
    </row>
    <row r="43" spans="1:12" x14ac:dyDescent="0.25">
      <c r="A43" s="45">
        <v>41</v>
      </c>
      <c r="B43" s="55">
        <v>1202</v>
      </c>
      <c r="C43" s="56">
        <v>12</v>
      </c>
      <c r="D43" s="47" t="s">
        <v>20</v>
      </c>
      <c r="E43" s="47">
        <v>914</v>
      </c>
      <c r="F43" s="48">
        <f t="shared" si="0"/>
        <v>1005.4000000000001</v>
      </c>
      <c r="G43" s="47">
        <f>G42</f>
        <v>25800</v>
      </c>
      <c r="H43" s="49">
        <f t="shared" si="6"/>
        <v>23581200</v>
      </c>
      <c r="I43" s="49">
        <f t="shared" si="3"/>
        <v>25467696</v>
      </c>
      <c r="J43" s="50">
        <f t="shared" si="4"/>
        <v>53000</v>
      </c>
      <c r="K43" s="51">
        <f t="shared" si="5"/>
        <v>3016200.0000000005</v>
      </c>
      <c r="L43" s="52" t="s">
        <v>27</v>
      </c>
    </row>
    <row r="44" spans="1:12" x14ac:dyDescent="0.25">
      <c r="A44" s="45">
        <v>42</v>
      </c>
      <c r="B44" s="57">
        <v>1203</v>
      </c>
      <c r="C44" s="56">
        <v>12</v>
      </c>
      <c r="D44" s="47" t="s">
        <v>13</v>
      </c>
      <c r="E44" s="47">
        <v>730</v>
      </c>
      <c r="F44" s="48">
        <f t="shared" si="0"/>
        <v>803.00000000000011</v>
      </c>
      <c r="G44" s="47">
        <f>G43</f>
        <v>25800</v>
      </c>
      <c r="H44" s="49">
        <f t="shared" si="6"/>
        <v>18834000</v>
      </c>
      <c r="I44" s="49">
        <f t="shared" si="3"/>
        <v>20340720</v>
      </c>
      <c r="J44" s="50">
        <f t="shared" si="4"/>
        <v>42500</v>
      </c>
      <c r="K44" s="51">
        <f t="shared" si="5"/>
        <v>2409000.0000000005</v>
      </c>
      <c r="L44" s="52" t="s">
        <v>27</v>
      </c>
    </row>
    <row r="45" spans="1:12" x14ac:dyDescent="0.25">
      <c r="A45" s="45">
        <v>43</v>
      </c>
      <c r="B45" s="57">
        <v>1204</v>
      </c>
      <c r="C45" s="56">
        <v>12</v>
      </c>
      <c r="D45" s="47" t="s">
        <v>13</v>
      </c>
      <c r="E45" s="47">
        <v>730</v>
      </c>
      <c r="F45" s="48">
        <f t="shared" si="0"/>
        <v>803.00000000000011</v>
      </c>
      <c r="G45" s="47">
        <f>G44</f>
        <v>25800</v>
      </c>
      <c r="H45" s="49">
        <f t="shared" si="6"/>
        <v>18834000</v>
      </c>
      <c r="I45" s="49">
        <f t="shared" si="3"/>
        <v>20340720</v>
      </c>
      <c r="J45" s="50">
        <f t="shared" si="4"/>
        <v>42500</v>
      </c>
      <c r="K45" s="51">
        <f t="shared" si="5"/>
        <v>2409000.0000000005</v>
      </c>
      <c r="L45" s="52" t="s">
        <v>27</v>
      </c>
    </row>
    <row r="46" spans="1:12" x14ac:dyDescent="0.25">
      <c r="A46" s="45">
        <v>44</v>
      </c>
      <c r="B46" s="55">
        <v>1301</v>
      </c>
      <c r="C46" s="56">
        <v>13</v>
      </c>
      <c r="D46" s="47" t="s">
        <v>20</v>
      </c>
      <c r="E46" s="47">
        <v>914</v>
      </c>
      <c r="F46" s="48">
        <f t="shared" si="0"/>
        <v>1005.4000000000001</v>
      </c>
      <c r="G46" s="47">
        <f>G45+80</f>
        <v>25880</v>
      </c>
      <c r="H46" s="49">
        <f t="shared" si="6"/>
        <v>23654320</v>
      </c>
      <c r="I46" s="49">
        <f t="shared" si="3"/>
        <v>25546666</v>
      </c>
      <c r="J46" s="50">
        <f t="shared" si="4"/>
        <v>53000</v>
      </c>
      <c r="K46" s="51">
        <f t="shared" si="5"/>
        <v>3016200.0000000005</v>
      </c>
      <c r="L46" s="52" t="s">
        <v>27</v>
      </c>
    </row>
    <row r="47" spans="1:12" x14ac:dyDescent="0.25">
      <c r="A47" s="45">
        <v>45</v>
      </c>
      <c r="B47" s="55">
        <v>1302</v>
      </c>
      <c r="C47" s="56">
        <v>13</v>
      </c>
      <c r="D47" s="47" t="s">
        <v>20</v>
      </c>
      <c r="E47" s="47">
        <v>914</v>
      </c>
      <c r="F47" s="48">
        <f t="shared" si="0"/>
        <v>1005.4000000000001</v>
      </c>
      <c r="G47" s="47">
        <f>G46</f>
        <v>25880</v>
      </c>
      <c r="H47" s="49">
        <f t="shared" si="6"/>
        <v>23654320</v>
      </c>
      <c r="I47" s="49">
        <f t="shared" si="3"/>
        <v>25546666</v>
      </c>
      <c r="J47" s="50">
        <f t="shared" si="4"/>
        <v>53000</v>
      </c>
      <c r="K47" s="51">
        <f t="shared" si="5"/>
        <v>3016200.0000000005</v>
      </c>
      <c r="L47" s="52" t="s">
        <v>27</v>
      </c>
    </row>
    <row r="48" spans="1:12" x14ac:dyDescent="0.25">
      <c r="A48" s="45">
        <v>46</v>
      </c>
      <c r="B48" s="57">
        <v>1303</v>
      </c>
      <c r="C48" s="56">
        <v>13</v>
      </c>
      <c r="D48" s="47" t="s">
        <v>13</v>
      </c>
      <c r="E48" s="47">
        <v>730</v>
      </c>
      <c r="F48" s="48">
        <f t="shared" si="0"/>
        <v>803.00000000000011</v>
      </c>
      <c r="G48" s="47">
        <f>G47</f>
        <v>25880</v>
      </c>
      <c r="H48" s="49">
        <f t="shared" si="6"/>
        <v>18892400</v>
      </c>
      <c r="I48" s="49">
        <f t="shared" si="3"/>
        <v>20403792</v>
      </c>
      <c r="J48" s="50">
        <f t="shared" si="4"/>
        <v>42500</v>
      </c>
      <c r="K48" s="51">
        <f t="shared" si="5"/>
        <v>2409000.0000000005</v>
      </c>
      <c r="L48" s="52" t="s">
        <v>27</v>
      </c>
    </row>
    <row r="49" spans="1:14" x14ac:dyDescent="0.25">
      <c r="A49" s="45">
        <v>47</v>
      </c>
      <c r="B49" s="57">
        <v>1304</v>
      </c>
      <c r="C49" s="56">
        <v>13</v>
      </c>
      <c r="D49" s="47" t="s">
        <v>13</v>
      </c>
      <c r="E49" s="47">
        <v>730</v>
      </c>
      <c r="F49" s="48">
        <f t="shared" si="0"/>
        <v>803.00000000000011</v>
      </c>
      <c r="G49" s="47">
        <f>G48</f>
        <v>25880</v>
      </c>
      <c r="H49" s="49">
        <f t="shared" si="6"/>
        <v>18892400</v>
      </c>
      <c r="I49" s="49">
        <f t="shared" si="3"/>
        <v>20403792</v>
      </c>
      <c r="J49" s="50">
        <f t="shared" si="4"/>
        <v>42500</v>
      </c>
      <c r="K49" s="51">
        <f t="shared" si="5"/>
        <v>2409000.0000000005</v>
      </c>
      <c r="L49" s="52" t="s">
        <v>27</v>
      </c>
    </row>
    <row r="50" spans="1:14" x14ac:dyDescent="0.25">
      <c r="A50" s="45">
        <v>48</v>
      </c>
      <c r="B50" s="55">
        <v>1402</v>
      </c>
      <c r="C50" s="56">
        <v>14</v>
      </c>
      <c r="D50" s="47" t="s">
        <v>20</v>
      </c>
      <c r="E50" s="47">
        <v>914</v>
      </c>
      <c r="F50" s="48">
        <f t="shared" si="0"/>
        <v>1005.4000000000001</v>
      </c>
      <c r="G50" s="47">
        <f>G49+80</f>
        <v>25960</v>
      </c>
      <c r="H50" s="49">
        <f t="shared" si="6"/>
        <v>23727440</v>
      </c>
      <c r="I50" s="49">
        <f t="shared" si="3"/>
        <v>25625635</v>
      </c>
      <c r="J50" s="50">
        <f t="shared" si="4"/>
        <v>53500</v>
      </c>
      <c r="K50" s="51">
        <f t="shared" si="5"/>
        <v>3016200.0000000005</v>
      </c>
      <c r="L50" s="52" t="s">
        <v>27</v>
      </c>
    </row>
    <row r="51" spans="1:14" x14ac:dyDescent="0.25">
      <c r="A51" s="45">
        <v>49</v>
      </c>
      <c r="B51" s="57">
        <v>1403</v>
      </c>
      <c r="C51" s="56">
        <v>14</v>
      </c>
      <c r="D51" s="47" t="s">
        <v>13</v>
      </c>
      <c r="E51" s="47">
        <v>740</v>
      </c>
      <c r="F51" s="48">
        <f t="shared" si="0"/>
        <v>814.00000000000011</v>
      </c>
      <c r="G51" s="47">
        <f>G50</f>
        <v>25960</v>
      </c>
      <c r="H51" s="49">
        <f t="shared" si="6"/>
        <v>19210400</v>
      </c>
      <c r="I51" s="49">
        <f t="shared" si="3"/>
        <v>20747232</v>
      </c>
      <c r="J51" s="50">
        <f t="shared" si="4"/>
        <v>43000</v>
      </c>
      <c r="K51" s="51">
        <f t="shared" si="5"/>
        <v>2442000.0000000005</v>
      </c>
      <c r="L51" s="52" t="s">
        <v>27</v>
      </c>
    </row>
    <row r="52" spans="1:14" x14ac:dyDescent="0.25">
      <c r="A52" s="45">
        <v>50</v>
      </c>
      <c r="B52" s="57">
        <v>1404</v>
      </c>
      <c r="C52" s="56">
        <v>14</v>
      </c>
      <c r="D52" s="47" t="s">
        <v>13</v>
      </c>
      <c r="E52" s="47">
        <v>740</v>
      </c>
      <c r="F52" s="48">
        <f t="shared" si="0"/>
        <v>814.00000000000011</v>
      </c>
      <c r="G52" s="47">
        <f>G51</f>
        <v>25960</v>
      </c>
      <c r="H52" s="49">
        <f t="shared" si="6"/>
        <v>19210400</v>
      </c>
      <c r="I52" s="49">
        <f t="shared" si="3"/>
        <v>20747232</v>
      </c>
      <c r="J52" s="50">
        <f t="shared" si="4"/>
        <v>43000</v>
      </c>
      <c r="K52" s="51">
        <f t="shared" si="5"/>
        <v>2442000.0000000005</v>
      </c>
      <c r="L52" s="52" t="s">
        <v>27</v>
      </c>
    </row>
    <row r="53" spans="1:14" x14ac:dyDescent="0.25">
      <c r="A53" s="45">
        <v>51</v>
      </c>
      <c r="B53" s="55">
        <v>1501</v>
      </c>
      <c r="C53" s="56">
        <v>15</v>
      </c>
      <c r="D53" s="47" t="s">
        <v>20</v>
      </c>
      <c r="E53" s="47">
        <v>914</v>
      </c>
      <c r="F53" s="48">
        <f t="shared" si="0"/>
        <v>1005.4000000000001</v>
      </c>
      <c r="G53" s="47">
        <f>G52+80</f>
        <v>26040</v>
      </c>
      <c r="H53" s="49">
        <f t="shared" si="6"/>
        <v>23800560</v>
      </c>
      <c r="I53" s="49">
        <f t="shared" si="3"/>
        <v>25704605</v>
      </c>
      <c r="J53" s="50">
        <f t="shared" si="4"/>
        <v>53500</v>
      </c>
      <c r="K53" s="51">
        <f t="shared" si="5"/>
        <v>3016200.0000000005</v>
      </c>
      <c r="L53" s="52" t="s">
        <v>27</v>
      </c>
    </row>
    <row r="54" spans="1:14" x14ac:dyDescent="0.25">
      <c r="A54" s="45">
        <v>52</v>
      </c>
      <c r="B54" s="55">
        <v>1502</v>
      </c>
      <c r="C54" s="56">
        <v>15</v>
      </c>
      <c r="D54" s="47" t="s">
        <v>20</v>
      </c>
      <c r="E54" s="47">
        <v>914</v>
      </c>
      <c r="F54" s="48">
        <f t="shared" si="0"/>
        <v>1005.4000000000001</v>
      </c>
      <c r="G54" s="47">
        <f>G53</f>
        <v>26040</v>
      </c>
      <c r="H54" s="49">
        <f t="shared" si="6"/>
        <v>23800560</v>
      </c>
      <c r="I54" s="49">
        <f t="shared" si="3"/>
        <v>25704605</v>
      </c>
      <c r="J54" s="50">
        <f t="shared" si="4"/>
        <v>53500</v>
      </c>
      <c r="K54" s="51">
        <f t="shared" si="5"/>
        <v>3016200.0000000005</v>
      </c>
      <c r="L54" s="52" t="s">
        <v>27</v>
      </c>
    </row>
    <row r="55" spans="1:14" x14ac:dyDescent="0.25">
      <c r="A55" s="45">
        <v>53</v>
      </c>
      <c r="B55" s="57">
        <v>1503</v>
      </c>
      <c r="C55" s="56">
        <v>15</v>
      </c>
      <c r="D55" s="47" t="s">
        <v>13</v>
      </c>
      <c r="E55" s="47">
        <v>730</v>
      </c>
      <c r="F55" s="48">
        <f t="shared" si="0"/>
        <v>803.00000000000011</v>
      </c>
      <c r="G55" s="47">
        <f>G54</f>
        <v>26040</v>
      </c>
      <c r="H55" s="49">
        <f t="shared" si="6"/>
        <v>19009200</v>
      </c>
      <c r="I55" s="49">
        <f t="shared" si="3"/>
        <v>20529936</v>
      </c>
      <c r="J55" s="50">
        <f t="shared" si="4"/>
        <v>43000</v>
      </c>
      <c r="K55" s="51">
        <f t="shared" si="5"/>
        <v>2409000.0000000005</v>
      </c>
      <c r="L55" s="52" t="s">
        <v>27</v>
      </c>
    </row>
    <row r="56" spans="1:14" x14ac:dyDescent="0.25">
      <c r="A56" s="45">
        <v>54</v>
      </c>
      <c r="B56" s="57">
        <v>1504</v>
      </c>
      <c r="C56" s="56">
        <v>15</v>
      </c>
      <c r="D56" s="47" t="s">
        <v>13</v>
      </c>
      <c r="E56" s="47">
        <v>730</v>
      </c>
      <c r="F56" s="48">
        <f t="shared" si="0"/>
        <v>803.00000000000011</v>
      </c>
      <c r="G56" s="47">
        <f>G55</f>
        <v>26040</v>
      </c>
      <c r="H56" s="49">
        <f t="shared" si="6"/>
        <v>19009200</v>
      </c>
      <c r="I56" s="49">
        <f t="shared" si="3"/>
        <v>20529936</v>
      </c>
      <c r="J56" s="50">
        <f t="shared" si="4"/>
        <v>43000</v>
      </c>
      <c r="K56" s="51">
        <f t="shared" si="5"/>
        <v>2409000.0000000005</v>
      </c>
      <c r="L56" s="52" t="s">
        <v>27</v>
      </c>
    </row>
    <row r="57" spans="1:14" x14ac:dyDescent="0.25">
      <c r="A57" s="45">
        <v>55</v>
      </c>
      <c r="B57" s="55">
        <v>1601</v>
      </c>
      <c r="C57" s="56">
        <v>16</v>
      </c>
      <c r="D57" s="47" t="s">
        <v>20</v>
      </c>
      <c r="E57" s="47">
        <v>914</v>
      </c>
      <c r="F57" s="48">
        <f t="shared" si="0"/>
        <v>1005.4000000000001</v>
      </c>
      <c r="G57" s="47">
        <f>G56+80</f>
        <v>26120</v>
      </c>
      <c r="H57" s="49">
        <f t="shared" si="6"/>
        <v>23873680</v>
      </c>
      <c r="I57" s="49">
        <f t="shared" si="3"/>
        <v>25783574</v>
      </c>
      <c r="J57" s="50">
        <f t="shared" si="4"/>
        <v>53500</v>
      </c>
      <c r="K57" s="51">
        <f t="shared" si="5"/>
        <v>3016200.0000000005</v>
      </c>
      <c r="L57" s="52" t="s">
        <v>27</v>
      </c>
    </row>
    <row r="58" spans="1:14" x14ac:dyDescent="0.25">
      <c r="A58" s="45">
        <v>56</v>
      </c>
      <c r="B58" s="55">
        <v>1602</v>
      </c>
      <c r="C58" s="56">
        <v>16</v>
      </c>
      <c r="D58" s="47" t="s">
        <v>20</v>
      </c>
      <c r="E58" s="47">
        <v>914</v>
      </c>
      <c r="F58" s="48">
        <f t="shared" si="0"/>
        <v>1005.4000000000001</v>
      </c>
      <c r="G58" s="47">
        <f>G57</f>
        <v>26120</v>
      </c>
      <c r="H58" s="49">
        <f t="shared" si="6"/>
        <v>23873680</v>
      </c>
      <c r="I58" s="49">
        <f t="shared" si="3"/>
        <v>25783574</v>
      </c>
      <c r="J58" s="50">
        <f t="shared" si="4"/>
        <v>53500</v>
      </c>
      <c r="K58" s="51">
        <f t="shared" si="5"/>
        <v>3016200.0000000005</v>
      </c>
      <c r="L58" s="52" t="s">
        <v>27</v>
      </c>
    </row>
    <row r="59" spans="1:14" x14ac:dyDescent="0.25">
      <c r="A59" s="45">
        <v>57</v>
      </c>
      <c r="B59" s="57">
        <v>1603</v>
      </c>
      <c r="C59" s="56">
        <v>16</v>
      </c>
      <c r="D59" s="47" t="s">
        <v>13</v>
      </c>
      <c r="E59" s="47">
        <v>730</v>
      </c>
      <c r="F59" s="48">
        <f t="shared" si="0"/>
        <v>803.00000000000011</v>
      </c>
      <c r="G59" s="47">
        <f>G58</f>
        <v>26120</v>
      </c>
      <c r="H59" s="49">
        <f t="shared" si="6"/>
        <v>19067600</v>
      </c>
      <c r="I59" s="49">
        <f t="shared" si="3"/>
        <v>20593008</v>
      </c>
      <c r="J59" s="50">
        <f t="shared" si="4"/>
        <v>43000</v>
      </c>
      <c r="K59" s="51">
        <f t="shared" si="5"/>
        <v>2409000.0000000005</v>
      </c>
      <c r="L59" s="52" t="s">
        <v>27</v>
      </c>
    </row>
    <row r="60" spans="1:14" x14ac:dyDescent="0.25">
      <c r="A60" s="45">
        <v>58</v>
      </c>
      <c r="B60" s="57">
        <v>1604</v>
      </c>
      <c r="C60" s="56">
        <v>16</v>
      </c>
      <c r="D60" s="47" t="s">
        <v>13</v>
      </c>
      <c r="E60" s="47">
        <v>730</v>
      </c>
      <c r="F60" s="48">
        <f t="shared" si="0"/>
        <v>803.00000000000011</v>
      </c>
      <c r="G60" s="47">
        <f>G59</f>
        <v>26120</v>
      </c>
      <c r="H60" s="49">
        <f t="shared" si="6"/>
        <v>19067600</v>
      </c>
      <c r="I60" s="49">
        <f t="shared" si="3"/>
        <v>20593008</v>
      </c>
      <c r="J60" s="50">
        <f t="shared" si="4"/>
        <v>43000</v>
      </c>
      <c r="K60" s="51">
        <f t="shared" si="5"/>
        <v>2409000.0000000005</v>
      </c>
      <c r="L60" s="52" t="s">
        <v>27</v>
      </c>
    </row>
    <row r="61" spans="1:14" x14ac:dyDescent="0.25">
      <c r="A61" s="45">
        <v>59</v>
      </c>
      <c r="B61" s="55">
        <v>1702</v>
      </c>
      <c r="C61" s="56">
        <v>17</v>
      </c>
      <c r="D61" s="47" t="s">
        <v>20</v>
      </c>
      <c r="E61" s="47">
        <v>914</v>
      </c>
      <c r="F61" s="48">
        <f t="shared" si="0"/>
        <v>1005.4000000000001</v>
      </c>
      <c r="G61" s="47">
        <f>G60+80</f>
        <v>26200</v>
      </c>
      <c r="H61" s="49">
        <f t="shared" si="6"/>
        <v>23946800</v>
      </c>
      <c r="I61" s="49">
        <f t="shared" si="3"/>
        <v>25862544</v>
      </c>
      <c r="J61" s="50">
        <f t="shared" si="4"/>
        <v>54000</v>
      </c>
      <c r="K61" s="51">
        <f t="shared" si="5"/>
        <v>3016200.0000000005</v>
      </c>
      <c r="L61" s="52" t="s">
        <v>27</v>
      </c>
    </row>
    <row r="62" spans="1:14" x14ac:dyDescent="0.25">
      <c r="A62" s="45">
        <v>60</v>
      </c>
      <c r="B62" s="57">
        <v>1703</v>
      </c>
      <c r="C62" s="56">
        <v>17</v>
      </c>
      <c r="D62" s="47" t="s">
        <v>13</v>
      </c>
      <c r="E62" s="47">
        <v>730</v>
      </c>
      <c r="F62" s="48">
        <f t="shared" si="0"/>
        <v>803.00000000000011</v>
      </c>
      <c r="G62" s="47">
        <f>G61</f>
        <v>26200</v>
      </c>
      <c r="H62" s="49">
        <f t="shared" si="6"/>
        <v>19126000</v>
      </c>
      <c r="I62" s="49">
        <f t="shared" si="3"/>
        <v>20656080</v>
      </c>
      <c r="J62" s="50">
        <f t="shared" si="4"/>
        <v>43000</v>
      </c>
      <c r="K62" s="51">
        <f t="shared" si="5"/>
        <v>2409000.0000000005</v>
      </c>
      <c r="L62" s="52" t="s">
        <v>27</v>
      </c>
      <c r="N62" s="40">
        <f>I62/E62</f>
        <v>28296</v>
      </c>
    </row>
    <row r="63" spans="1:14" x14ac:dyDescent="0.25">
      <c r="A63" s="58" t="s">
        <v>3</v>
      </c>
      <c r="B63" s="59"/>
      <c r="C63" s="59"/>
      <c r="D63" s="60"/>
      <c r="E63" s="61">
        <f>SUM(E3:E62)</f>
        <v>50036</v>
      </c>
      <c r="F63" s="61">
        <f>SUM(F3:F62)</f>
        <v>55039.600000000028</v>
      </c>
      <c r="G63" s="47"/>
      <c r="H63" s="62">
        <f t="shared" ref="H63:K63" si="7">SUM(H3:H62)</f>
        <v>844145760</v>
      </c>
      <c r="I63" s="62">
        <f t="shared" si="7"/>
        <v>911677421</v>
      </c>
      <c r="J63" s="62"/>
      <c r="K63" s="62">
        <f t="shared" si="7"/>
        <v>165118800.00000003</v>
      </c>
      <c r="L63" s="52"/>
    </row>
    <row r="65" spans="1:12" ht="28.5" customHeight="1" x14ac:dyDescent="0.25">
      <c r="A65" s="63" t="s">
        <v>25</v>
      </c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</row>
    <row r="66" spans="1:12" ht="47.25" customHeight="1" x14ac:dyDescent="0.25">
      <c r="A66" s="42" t="s">
        <v>1</v>
      </c>
      <c r="B66" s="43" t="s">
        <v>0</v>
      </c>
      <c r="C66" s="44" t="s">
        <v>2</v>
      </c>
      <c r="D66" s="44" t="s">
        <v>12</v>
      </c>
      <c r="E66" s="64" t="s">
        <v>29</v>
      </c>
      <c r="F66" s="44" t="s">
        <v>11</v>
      </c>
      <c r="G66" s="44" t="s">
        <v>44</v>
      </c>
      <c r="H66" s="44" t="s">
        <v>45</v>
      </c>
      <c r="I66" s="44" t="s">
        <v>46</v>
      </c>
      <c r="J66" s="44" t="s">
        <v>47</v>
      </c>
      <c r="K66" s="44" t="s">
        <v>48</v>
      </c>
      <c r="L66" s="44" t="s">
        <v>23</v>
      </c>
    </row>
    <row r="67" spans="1:12" x14ac:dyDescent="0.25">
      <c r="A67" s="65">
        <v>61</v>
      </c>
      <c r="B67" s="66">
        <v>1701</v>
      </c>
      <c r="C67" s="66">
        <v>17</v>
      </c>
      <c r="D67" s="47" t="s">
        <v>20</v>
      </c>
      <c r="E67" s="48">
        <v>966</v>
      </c>
      <c r="F67" s="48">
        <f t="shared" ref="F67:F87" si="8">E67*1.1</f>
        <v>1062.6000000000001</v>
      </c>
      <c r="G67" s="47">
        <f>G62</f>
        <v>26200</v>
      </c>
      <c r="H67" s="49">
        <f t="shared" ref="H67:H87" si="9">E67*G67</f>
        <v>25309200</v>
      </c>
      <c r="I67" s="49">
        <f>ROUND(H67*1.08,0)</f>
        <v>27333936</v>
      </c>
      <c r="J67" s="50">
        <f t="shared" ref="J67:J87" si="10">MROUND((I67*0.025/12),500)</f>
        <v>57000</v>
      </c>
      <c r="K67" s="51">
        <f t="shared" ref="K67:K87" si="11">F67*3000</f>
        <v>3187800.0000000005</v>
      </c>
      <c r="L67" s="52" t="s">
        <v>27</v>
      </c>
    </row>
    <row r="68" spans="1:12" x14ac:dyDescent="0.25">
      <c r="A68" s="65">
        <v>62</v>
      </c>
      <c r="B68" s="48">
        <v>1704</v>
      </c>
      <c r="C68" s="47">
        <v>17</v>
      </c>
      <c r="D68" s="47" t="s">
        <v>13</v>
      </c>
      <c r="E68" s="48">
        <v>685</v>
      </c>
      <c r="F68" s="48">
        <f t="shared" si="8"/>
        <v>753.50000000000011</v>
      </c>
      <c r="G68" s="47">
        <f>G67</f>
        <v>26200</v>
      </c>
      <c r="H68" s="49">
        <f t="shared" ref="H68:H87" si="12">E68*G68</f>
        <v>17947000</v>
      </c>
      <c r="I68" s="49">
        <f t="shared" ref="I68:I87" si="13">ROUND(H68*1.08,0)</f>
        <v>19382760</v>
      </c>
      <c r="J68" s="50">
        <f t="shared" ref="J68:J87" si="14">MROUND((I68*0.025/12),500)</f>
        <v>40500</v>
      </c>
      <c r="K68" s="51">
        <f t="shared" ref="K68:K87" si="15">F68*3000</f>
        <v>2260500.0000000005</v>
      </c>
      <c r="L68" s="52" t="s">
        <v>27</v>
      </c>
    </row>
    <row r="69" spans="1:12" x14ac:dyDescent="0.25">
      <c r="A69" s="65">
        <v>63</v>
      </c>
      <c r="B69" s="48">
        <v>1801</v>
      </c>
      <c r="C69" s="47">
        <v>18</v>
      </c>
      <c r="D69" s="47" t="s">
        <v>20</v>
      </c>
      <c r="E69" s="48">
        <v>966</v>
      </c>
      <c r="F69" s="48">
        <f t="shared" si="8"/>
        <v>1062.6000000000001</v>
      </c>
      <c r="G69" s="47">
        <f>G68+80</f>
        <v>26280</v>
      </c>
      <c r="H69" s="49">
        <f t="shared" si="12"/>
        <v>25386480</v>
      </c>
      <c r="I69" s="49">
        <f t="shared" si="13"/>
        <v>27417398</v>
      </c>
      <c r="J69" s="50">
        <f t="shared" si="14"/>
        <v>57000</v>
      </c>
      <c r="K69" s="51">
        <f t="shared" si="15"/>
        <v>3187800.0000000005</v>
      </c>
      <c r="L69" s="52" t="s">
        <v>27</v>
      </c>
    </row>
    <row r="70" spans="1:12" x14ac:dyDescent="0.25">
      <c r="A70" s="65">
        <v>64</v>
      </c>
      <c r="B70" s="48">
        <v>1802</v>
      </c>
      <c r="C70" s="47">
        <v>18</v>
      </c>
      <c r="D70" s="47" t="s">
        <v>20</v>
      </c>
      <c r="E70" s="48">
        <v>966</v>
      </c>
      <c r="F70" s="48">
        <f t="shared" si="8"/>
        <v>1062.6000000000001</v>
      </c>
      <c r="G70" s="47">
        <f>G69</f>
        <v>26280</v>
      </c>
      <c r="H70" s="49">
        <f t="shared" si="12"/>
        <v>25386480</v>
      </c>
      <c r="I70" s="49">
        <f t="shared" si="13"/>
        <v>27417398</v>
      </c>
      <c r="J70" s="50">
        <f t="shared" si="14"/>
        <v>57000</v>
      </c>
      <c r="K70" s="51">
        <f t="shared" si="15"/>
        <v>3187800.0000000005</v>
      </c>
      <c r="L70" s="52" t="s">
        <v>27</v>
      </c>
    </row>
    <row r="71" spans="1:12" x14ac:dyDescent="0.25">
      <c r="A71" s="65">
        <v>65</v>
      </c>
      <c r="B71" s="47">
        <v>1803</v>
      </c>
      <c r="C71" s="47">
        <v>18</v>
      </c>
      <c r="D71" s="47" t="s">
        <v>13</v>
      </c>
      <c r="E71" s="48">
        <v>685</v>
      </c>
      <c r="F71" s="48">
        <f t="shared" si="8"/>
        <v>753.50000000000011</v>
      </c>
      <c r="G71" s="47">
        <f>G70</f>
        <v>26280</v>
      </c>
      <c r="H71" s="49">
        <f t="shared" si="12"/>
        <v>18001800</v>
      </c>
      <c r="I71" s="49">
        <f t="shared" si="13"/>
        <v>19441944</v>
      </c>
      <c r="J71" s="50">
        <f t="shared" si="14"/>
        <v>40500</v>
      </c>
      <c r="K71" s="51">
        <f t="shared" si="15"/>
        <v>2260500.0000000005</v>
      </c>
      <c r="L71" s="52" t="s">
        <v>27</v>
      </c>
    </row>
    <row r="72" spans="1:12" x14ac:dyDescent="0.25">
      <c r="A72" s="65">
        <v>66</v>
      </c>
      <c r="B72" s="47">
        <v>1804</v>
      </c>
      <c r="C72" s="47">
        <v>18</v>
      </c>
      <c r="D72" s="47" t="s">
        <v>13</v>
      </c>
      <c r="E72" s="48">
        <v>685</v>
      </c>
      <c r="F72" s="48">
        <f t="shared" si="8"/>
        <v>753.50000000000011</v>
      </c>
      <c r="G72" s="47">
        <f>G71</f>
        <v>26280</v>
      </c>
      <c r="H72" s="49">
        <f t="shared" si="12"/>
        <v>18001800</v>
      </c>
      <c r="I72" s="49">
        <f t="shared" si="13"/>
        <v>19441944</v>
      </c>
      <c r="J72" s="50">
        <f t="shared" si="14"/>
        <v>40500</v>
      </c>
      <c r="K72" s="51">
        <f t="shared" si="15"/>
        <v>2260500.0000000005</v>
      </c>
      <c r="L72" s="52" t="s">
        <v>27</v>
      </c>
    </row>
    <row r="73" spans="1:12" x14ac:dyDescent="0.25">
      <c r="A73" s="65">
        <v>67</v>
      </c>
      <c r="B73" s="48">
        <v>1901</v>
      </c>
      <c r="C73" s="47">
        <v>19</v>
      </c>
      <c r="D73" s="47" t="s">
        <v>20</v>
      </c>
      <c r="E73" s="48">
        <v>966</v>
      </c>
      <c r="F73" s="48">
        <f t="shared" si="8"/>
        <v>1062.6000000000001</v>
      </c>
      <c r="G73" s="47">
        <f>G72+80</f>
        <v>26360</v>
      </c>
      <c r="H73" s="49">
        <f t="shared" si="12"/>
        <v>25463760</v>
      </c>
      <c r="I73" s="49">
        <f t="shared" si="13"/>
        <v>27500861</v>
      </c>
      <c r="J73" s="50">
        <f t="shared" si="14"/>
        <v>57500</v>
      </c>
      <c r="K73" s="51">
        <f t="shared" si="15"/>
        <v>3187800.0000000005</v>
      </c>
      <c r="L73" s="52" t="s">
        <v>27</v>
      </c>
    </row>
    <row r="74" spans="1:12" x14ac:dyDescent="0.25">
      <c r="A74" s="65">
        <v>68</v>
      </c>
      <c r="B74" s="48">
        <v>1902</v>
      </c>
      <c r="C74" s="47">
        <v>19</v>
      </c>
      <c r="D74" s="47" t="s">
        <v>20</v>
      </c>
      <c r="E74" s="48">
        <v>966</v>
      </c>
      <c r="F74" s="48">
        <f t="shared" si="8"/>
        <v>1062.6000000000001</v>
      </c>
      <c r="G74" s="47">
        <f>G73</f>
        <v>26360</v>
      </c>
      <c r="H74" s="49">
        <f t="shared" si="12"/>
        <v>25463760</v>
      </c>
      <c r="I74" s="49">
        <f t="shared" si="13"/>
        <v>27500861</v>
      </c>
      <c r="J74" s="50">
        <f t="shared" si="14"/>
        <v>57500</v>
      </c>
      <c r="K74" s="51">
        <f t="shared" si="15"/>
        <v>3187800.0000000005</v>
      </c>
      <c r="L74" s="52" t="s">
        <v>27</v>
      </c>
    </row>
    <row r="75" spans="1:12" x14ac:dyDescent="0.25">
      <c r="A75" s="65">
        <v>69</v>
      </c>
      <c r="B75" s="47">
        <v>1903</v>
      </c>
      <c r="C75" s="47">
        <v>19</v>
      </c>
      <c r="D75" s="47" t="s">
        <v>13</v>
      </c>
      <c r="E75" s="48">
        <v>685</v>
      </c>
      <c r="F75" s="48">
        <f t="shared" si="8"/>
        <v>753.50000000000011</v>
      </c>
      <c r="G75" s="47">
        <f>G74</f>
        <v>26360</v>
      </c>
      <c r="H75" s="49">
        <f t="shared" si="12"/>
        <v>18056600</v>
      </c>
      <c r="I75" s="49">
        <f t="shared" si="13"/>
        <v>19501128</v>
      </c>
      <c r="J75" s="50">
        <f t="shared" si="14"/>
        <v>40500</v>
      </c>
      <c r="K75" s="51">
        <f t="shared" si="15"/>
        <v>2260500.0000000005</v>
      </c>
      <c r="L75" s="52" t="s">
        <v>27</v>
      </c>
    </row>
    <row r="76" spans="1:12" x14ac:dyDescent="0.25">
      <c r="A76" s="65">
        <v>70</v>
      </c>
      <c r="B76" s="47">
        <v>1904</v>
      </c>
      <c r="C76" s="47">
        <v>19</v>
      </c>
      <c r="D76" s="47" t="s">
        <v>13</v>
      </c>
      <c r="E76" s="48">
        <v>685</v>
      </c>
      <c r="F76" s="48">
        <f t="shared" si="8"/>
        <v>753.50000000000011</v>
      </c>
      <c r="G76" s="47">
        <f>G75</f>
        <v>26360</v>
      </c>
      <c r="H76" s="49">
        <f t="shared" si="12"/>
        <v>18056600</v>
      </c>
      <c r="I76" s="49">
        <f t="shared" si="13"/>
        <v>19501128</v>
      </c>
      <c r="J76" s="50">
        <f t="shared" si="14"/>
        <v>40500</v>
      </c>
      <c r="K76" s="51">
        <f t="shared" si="15"/>
        <v>2260500.0000000005</v>
      </c>
      <c r="L76" s="52" t="s">
        <v>27</v>
      </c>
    </row>
    <row r="77" spans="1:12" x14ac:dyDescent="0.25">
      <c r="A77" s="65">
        <v>71</v>
      </c>
      <c r="B77" s="48">
        <v>2001</v>
      </c>
      <c r="C77" s="47">
        <v>20</v>
      </c>
      <c r="D77" s="47" t="s">
        <v>20</v>
      </c>
      <c r="E77" s="48">
        <v>966</v>
      </c>
      <c r="F77" s="48">
        <f t="shared" si="8"/>
        <v>1062.6000000000001</v>
      </c>
      <c r="G77" s="47">
        <f>G76+80</f>
        <v>26440</v>
      </c>
      <c r="H77" s="49">
        <f t="shared" si="12"/>
        <v>25541040</v>
      </c>
      <c r="I77" s="49">
        <f t="shared" si="13"/>
        <v>27584323</v>
      </c>
      <c r="J77" s="50">
        <f t="shared" si="14"/>
        <v>57500</v>
      </c>
      <c r="K77" s="51">
        <f t="shared" si="15"/>
        <v>3187800.0000000005</v>
      </c>
      <c r="L77" s="52" t="s">
        <v>27</v>
      </c>
    </row>
    <row r="78" spans="1:12" x14ac:dyDescent="0.25">
      <c r="A78" s="65">
        <v>72</v>
      </c>
      <c r="B78" s="48">
        <v>2002</v>
      </c>
      <c r="C78" s="47">
        <v>20</v>
      </c>
      <c r="D78" s="47" t="s">
        <v>20</v>
      </c>
      <c r="E78" s="48">
        <v>966</v>
      </c>
      <c r="F78" s="48">
        <f t="shared" si="8"/>
        <v>1062.6000000000001</v>
      </c>
      <c r="G78" s="47">
        <f>G77</f>
        <v>26440</v>
      </c>
      <c r="H78" s="49">
        <f t="shared" si="12"/>
        <v>25541040</v>
      </c>
      <c r="I78" s="49">
        <f t="shared" si="13"/>
        <v>27584323</v>
      </c>
      <c r="J78" s="50">
        <f t="shared" si="14"/>
        <v>57500</v>
      </c>
      <c r="K78" s="51">
        <f t="shared" si="15"/>
        <v>3187800.0000000005</v>
      </c>
      <c r="L78" s="52" t="s">
        <v>27</v>
      </c>
    </row>
    <row r="79" spans="1:12" x14ac:dyDescent="0.25">
      <c r="A79" s="65">
        <v>73</v>
      </c>
      <c r="B79" s="47">
        <v>2003</v>
      </c>
      <c r="C79" s="47">
        <v>20</v>
      </c>
      <c r="D79" s="47" t="s">
        <v>13</v>
      </c>
      <c r="E79" s="48">
        <v>685</v>
      </c>
      <c r="F79" s="48">
        <f t="shared" si="8"/>
        <v>753.50000000000011</v>
      </c>
      <c r="G79" s="47">
        <f>G78</f>
        <v>26440</v>
      </c>
      <c r="H79" s="49">
        <f t="shared" si="12"/>
        <v>18111400</v>
      </c>
      <c r="I79" s="49">
        <f t="shared" si="13"/>
        <v>19560312</v>
      </c>
      <c r="J79" s="50">
        <f t="shared" si="14"/>
        <v>41000</v>
      </c>
      <c r="K79" s="51">
        <f t="shared" si="15"/>
        <v>2260500.0000000005</v>
      </c>
      <c r="L79" s="52" t="s">
        <v>27</v>
      </c>
    </row>
    <row r="80" spans="1:12" x14ac:dyDescent="0.25">
      <c r="A80" s="65">
        <v>74</v>
      </c>
      <c r="B80" s="47">
        <v>2004</v>
      </c>
      <c r="C80" s="47">
        <v>20</v>
      </c>
      <c r="D80" s="47" t="s">
        <v>13</v>
      </c>
      <c r="E80" s="48">
        <v>685</v>
      </c>
      <c r="F80" s="48">
        <f t="shared" si="8"/>
        <v>753.50000000000011</v>
      </c>
      <c r="G80" s="47">
        <f>G79</f>
        <v>26440</v>
      </c>
      <c r="H80" s="49">
        <f t="shared" si="12"/>
        <v>18111400</v>
      </c>
      <c r="I80" s="49">
        <f t="shared" si="13"/>
        <v>19560312</v>
      </c>
      <c r="J80" s="50">
        <f t="shared" si="14"/>
        <v>41000</v>
      </c>
      <c r="K80" s="51">
        <f t="shared" si="15"/>
        <v>2260500.0000000005</v>
      </c>
      <c r="L80" s="52" t="s">
        <v>27</v>
      </c>
    </row>
    <row r="81" spans="1:12" x14ac:dyDescent="0.25">
      <c r="A81" s="65">
        <v>75</v>
      </c>
      <c r="B81" s="48">
        <v>2102</v>
      </c>
      <c r="C81" s="47">
        <v>21</v>
      </c>
      <c r="D81" s="47" t="s">
        <v>20</v>
      </c>
      <c r="E81" s="48">
        <v>966</v>
      </c>
      <c r="F81" s="48">
        <f t="shared" si="8"/>
        <v>1062.6000000000001</v>
      </c>
      <c r="G81" s="47">
        <f>G80+80</f>
        <v>26520</v>
      </c>
      <c r="H81" s="49">
        <f t="shared" si="12"/>
        <v>25618320</v>
      </c>
      <c r="I81" s="49">
        <f t="shared" si="13"/>
        <v>27667786</v>
      </c>
      <c r="J81" s="50">
        <f t="shared" si="14"/>
        <v>57500</v>
      </c>
      <c r="K81" s="51">
        <f t="shared" si="15"/>
        <v>3187800.0000000005</v>
      </c>
      <c r="L81" s="52" t="s">
        <v>27</v>
      </c>
    </row>
    <row r="82" spans="1:12" x14ac:dyDescent="0.25">
      <c r="A82" s="65">
        <v>76</v>
      </c>
      <c r="B82" s="47">
        <v>2103</v>
      </c>
      <c r="C82" s="47">
        <v>21</v>
      </c>
      <c r="D82" s="47" t="s">
        <v>13</v>
      </c>
      <c r="E82" s="48">
        <v>685</v>
      </c>
      <c r="F82" s="48">
        <f t="shared" si="8"/>
        <v>753.50000000000011</v>
      </c>
      <c r="G82" s="47">
        <f>G81</f>
        <v>26520</v>
      </c>
      <c r="H82" s="49">
        <f t="shared" si="12"/>
        <v>18166200</v>
      </c>
      <c r="I82" s="49">
        <f t="shared" si="13"/>
        <v>19619496</v>
      </c>
      <c r="J82" s="50">
        <f t="shared" si="14"/>
        <v>41000</v>
      </c>
      <c r="K82" s="51">
        <f t="shared" si="15"/>
        <v>2260500.0000000005</v>
      </c>
      <c r="L82" s="52" t="s">
        <v>27</v>
      </c>
    </row>
    <row r="83" spans="1:12" x14ac:dyDescent="0.25">
      <c r="A83" s="65">
        <v>77</v>
      </c>
      <c r="B83" s="47">
        <v>2104</v>
      </c>
      <c r="C83" s="47">
        <v>21</v>
      </c>
      <c r="D83" s="47" t="s">
        <v>13</v>
      </c>
      <c r="E83" s="48">
        <v>966</v>
      </c>
      <c r="F83" s="48">
        <f t="shared" si="8"/>
        <v>1062.6000000000001</v>
      </c>
      <c r="G83" s="47">
        <f>G82</f>
        <v>26520</v>
      </c>
      <c r="H83" s="49">
        <f t="shared" si="12"/>
        <v>25618320</v>
      </c>
      <c r="I83" s="49">
        <f t="shared" si="13"/>
        <v>27667786</v>
      </c>
      <c r="J83" s="50">
        <f t="shared" si="14"/>
        <v>57500</v>
      </c>
      <c r="K83" s="51">
        <f t="shared" si="15"/>
        <v>3187800.0000000005</v>
      </c>
      <c r="L83" s="52" t="s">
        <v>27</v>
      </c>
    </row>
    <row r="84" spans="1:12" x14ac:dyDescent="0.25">
      <c r="A84" s="65">
        <v>78</v>
      </c>
      <c r="B84" s="48">
        <v>2201</v>
      </c>
      <c r="C84" s="47">
        <v>22</v>
      </c>
      <c r="D84" s="47" t="s">
        <v>20</v>
      </c>
      <c r="E84" s="48">
        <v>966</v>
      </c>
      <c r="F84" s="48">
        <f t="shared" si="8"/>
        <v>1062.6000000000001</v>
      </c>
      <c r="G84" s="47">
        <f>G83+80</f>
        <v>26600</v>
      </c>
      <c r="H84" s="49">
        <f t="shared" si="12"/>
        <v>25695600</v>
      </c>
      <c r="I84" s="49">
        <f t="shared" si="13"/>
        <v>27751248</v>
      </c>
      <c r="J84" s="50">
        <f t="shared" si="14"/>
        <v>58000</v>
      </c>
      <c r="K84" s="51">
        <f t="shared" si="15"/>
        <v>3187800.0000000005</v>
      </c>
      <c r="L84" s="52" t="s">
        <v>27</v>
      </c>
    </row>
    <row r="85" spans="1:12" x14ac:dyDescent="0.25">
      <c r="A85" s="65">
        <v>79</v>
      </c>
      <c r="B85" s="48">
        <v>2202</v>
      </c>
      <c r="C85" s="47">
        <v>22</v>
      </c>
      <c r="D85" s="47" t="s">
        <v>20</v>
      </c>
      <c r="E85" s="48">
        <v>966</v>
      </c>
      <c r="F85" s="48">
        <f t="shared" si="8"/>
        <v>1062.6000000000001</v>
      </c>
      <c r="G85" s="47">
        <f>G84</f>
        <v>26600</v>
      </c>
      <c r="H85" s="49">
        <f t="shared" si="12"/>
        <v>25695600</v>
      </c>
      <c r="I85" s="49">
        <f t="shared" si="13"/>
        <v>27751248</v>
      </c>
      <c r="J85" s="50">
        <f t="shared" si="14"/>
        <v>58000</v>
      </c>
      <c r="K85" s="51">
        <f t="shared" si="15"/>
        <v>3187800.0000000005</v>
      </c>
      <c r="L85" s="52" t="s">
        <v>27</v>
      </c>
    </row>
    <row r="86" spans="1:12" x14ac:dyDescent="0.25">
      <c r="A86" s="65">
        <v>80</v>
      </c>
      <c r="B86" s="47">
        <v>2203</v>
      </c>
      <c r="C86" s="47">
        <v>22</v>
      </c>
      <c r="D86" s="47" t="s">
        <v>13</v>
      </c>
      <c r="E86" s="48">
        <v>685</v>
      </c>
      <c r="F86" s="48">
        <f t="shared" si="8"/>
        <v>753.50000000000011</v>
      </c>
      <c r="G86" s="47">
        <f>G85</f>
        <v>26600</v>
      </c>
      <c r="H86" s="49">
        <f t="shared" si="12"/>
        <v>18221000</v>
      </c>
      <c r="I86" s="49">
        <f t="shared" si="13"/>
        <v>19678680</v>
      </c>
      <c r="J86" s="50">
        <f t="shared" si="14"/>
        <v>41000</v>
      </c>
      <c r="K86" s="51">
        <f t="shared" si="15"/>
        <v>2260500.0000000005</v>
      </c>
      <c r="L86" s="52" t="s">
        <v>27</v>
      </c>
    </row>
    <row r="87" spans="1:12" x14ac:dyDescent="0.25">
      <c r="A87" s="65">
        <v>81</v>
      </c>
      <c r="B87" s="47">
        <v>2204</v>
      </c>
      <c r="C87" s="47">
        <v>22</v>
      </c>
      <c r="D87" s="47" t="s">
        <v>13</v>
      </c>
      <c r="E87" s="48">
        <v>685</v>
      </c>
      <c r="F87" s="48">
        <f t="shared" si="8"/>
        <v>753.50000000000011</v>
      </c>
      <c r="G87" s="47">
        <f>G86</f>
        <v>26600</v>
      </c>
      <c r="H87" s="49">
        <f t="shared" si="12"/>
        <v>18221000</v>
      </c>
      <c r="I87" s="49">
        <f t="shared" si="13"/>
        <v>19678680</v>
      </c>
      <c r="J87" s="50">
        <f t="shared" si="14"/>
        <v>41000</v>
      </c>
      <c r="K87" s="51">
        <f t="shared" si="15"/>
        <v>2260500.0000000005</v>
      </c>
      <c r="L87" s="52" t="s">
        <v>27</v>
      </c>
    </row>
    <row r="88" spans="1:12" x14ac:dyDescent="0.25">
      <c r="A88" s="67" t="s">
        <v>3</v>
      </c>
      <c r="B88" s="67"/>
      <c r="C88" s="67"/>
      <c r="D88" s="67"/>
      <c r="E88" s="61">
        <f t="shared" ref="E88:F88" si="16">SUM(E67:E87)</f>
        <v>17476</v>
      </c>
      <c r="F88" s="61">
        <f t="shared" si="16"/>
        <v>19223.600000000002</v>
      </c>
      <c r="G88" s="47"/>
      <c r="H88" s="62">
        <f>SUM(H67:H87)</f>
        <v>461614400</v>
      </c>
      <c r="I88" s="62">
        <f>SUM(I67:I87)</f>
        <v>498543552</v>
      </c>
      <c r="J88" s="62"/>
      <c r="K88" s="62">
        <f>SUM(K67:K87)</f>
        <v>57670800.000000007</v>
      </c>
      <c r="L88" s="52"/>
    </row>
    <row r="92" spans="1:12" x14ac:dyDescent="0.25">
      <c r="E92" s="69">
        <f>E88+E63</f>
        <v>67512</v>
      </c>
    </row>
  </sheetData>
  <mergeCells count="4">
    <mergeCell ref="A1:L1"/>
    <mergeCell ref="A65:L65"/>
    <mergeCell ref="A88:D88"/>
    <mergeCell ref="A63:D63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AFBF-A169-4024-B0AA-080FE6C566E1}">
  <dimension ref="A1:N68"/>
  <sheetViews>
    <sheetView topLeftCell="A49" zoomScale="145" zoomScaleNormal="145" workbookViewId="0">
      <selection activeCell="H68" sqref="H68:I68"/>
    </sheetView>
  </sheetViews>
  <sheetFormatPr defaultRowHeight="15" x14ac:dyDescent="0.25"/>
  <cols>
    <col min="1" max="1" width="4.28515625" style="68" customWidth="1"/>
    <col min="2" max="2" width="6.5703125" style="66" customWidth="1"/>
    <col min="3" max="3" width="5.7109375" style="66" customWidth="1"/>
    <col min="4" max="4" width="7.85546875" style="66" customWidth="1"/>
    <col min="5" max="5" width="7.42578125" style="69" customWidth="1"/>
    <col min="6" max="6" width="7.28515625" style="66" customWidth="1"/>
    <col min="7" max="7" width="7.85546875" style="66" customWidth="1"/>
    <col min="8" max="8" width="13.85546875" style="66" customWidth="1"/>
    <col min="9" max="9" width="14.85546875" style="66" customWidth="1"/>
    <col min="10" max="10" width="9.85546875" style="66" customWidth="1"/>
    <col min="11" max="11" width="10.7109375" style="66" customWidth="1"/>
    <col min="12" max="12" width="9.5703125" style="66" customWidth="1"/>
    <col min="13" max="13" width="10.28515625" style="1" bestFit="1" customWidth="1"/>
    <col min="14" max="14" width="10.42578125" bestFit="1" customWidth="1"/>
  </cols>
  <sheetData>
    <row r="1" spans="1:14" ht="24.75" customHeight="1" x14ac:dyDescent="0.25">
      <c r="A1" s="41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4" ht="57" customHeight="1" x14ac:dyDescent="0.25">
      <c r="A2" s="42" t="s">
        <v>1</v>
      </c>
      <c r="B2" s="43" t="s">
        <v>0</v>
      </c>
      <c r="C2" s="44" t="s">
        <v>2</v>
      </c>
      <c r="D2" s="44" t="s">
        <v>12</v>
      </c>
      <c r="E2" s="44" t="s">
        <v>28</v>
      </c>
      <c r="F2" s="44" t="s">
        <v>11</v>
      </c>
      <c r="G2" s="44" t="s">
        <v>44</v>
      </c>
      <c r="H2" s="44" t="s">
        <v>45</v>
      </c>
      <c r="I2" s="44" t="s">
        <v>46</v>
      </c>
      <c r="J2" s="44" t="s">
        <v>47</v>
      </c>
      <c r="K2" s="44" t="s">
        <v>48</v>
      </c>
      <c r="L2" s="44" t="s">
        <v>23</v>
      </c>
    </row>
    <row r="3" spans="1:14" x14ac:dyDescent="0.25">
      <c r="A3" s="45">
        <v>1</v>
      </c>
      <c r="B3" s="53">
        <v>702</v>
      </c>
      <c r="C3" s="47">
        <v>7</v>
      </c>
      <c r="D3" s="47" t="s">
        <v>20</v>
      </c>
      <c r="E3" s="47">
        <v>914</v>
      </c>
      <c r="F3" s="48">
        <f t="shared" ref="F3:F42" si="0">E3*1.1</f>
        <v>1005.4000000000001</v>
      </c>
      <c r="G3" s="70">
        <v>25400</v>
      </c>
      <c r="H3" s="49">
        <f t="shared" ref="H3:H61" si="1">E3*G3</f>
        <v>23215600</v>
      </c>
      <c r="I3" s="49">
        <f t="shared" ref="I3:I42" si="2">ROUND(H3*1.08,0)</f>
        <v>25072848</v>
      </c>
      <c r="J3" s="50">
        <f t="shared" ref="J3:J42" si="3">MROUND((I3*0.025/12),500)</f>
        <v>52000</v>
      </c>
      <c r="K3" s="51">
        <f t="shared" ref="K3:K42" si="4">F3*3000</f>
        <v>3016200.0000000005</v>
      </c>
      <c r="L3" s="52" t="s">
        <v>27</v>
      </c>
    </row>
    <row r="4" spans="1:14" x14ac:dyDescent="0.25">
      <c r="A4" s="45">
        <v>2</v>
      </c>
      <c r="B4" s="53">
        <v>703</v>
      </c>
      <c r="C4" s="47">
        <v>7</v>
      </c>
      <c r="D4" s="47" t="s">
        <v>13</v>
      </c>
      <c r="E4" s="47">
        <v>740</v>
      </c>
      <c r="F4" s="48">
        <f t="shared" si="0"/>
        <v>814.00000000000011</v>
      </c>
      <c r="G4" s="71">
        <v>25400</v>
      </c>
      <c r="H4" s="49">
        <f t="shared" si="1"/>
        <v>18796000</v>
      </c>
      <c r="I4" s="49">
        <f t="shared" si="2"/>
        <v>20299680</v>
      </c>
      <c r="J4" s="50">
        <f t="shared" si="3"/>
        <v>42500</v>
      </c>
      <c r="K4" s="51">
        <f t="shared" si="4"/>
        <v>2442000.0000000005</v>
      </c>
      <c r="L4" s="52" t="s">
        <v>27</v>
      </c>
      <c r="N4" s="40"/>
    </row>
    <row r="5" spans="1:14" x14ac:dyDescent="0.25">
      <c r="A5" s="45">
        <v>3</v>
      </c>
      <c r="B5" s="53">
        <v>704</v>
      </c>
      <c r="C5" s="47">
        <v>7</v>
      </c>
      <c r="D5" s="47" t="s">
        <v>13</v>
      </c>
      <c r="E5" s="47">
        <v>740</v>
      </c>
      <c r="F5" s="48">
        <f t="shared" si="0"/>
        <v>814.00000000000011</v>
      </c>
      <c r="G5" s="71">
        <v>25400</v>
      </c>
      <c r="H5" s="49">
        <f t="shared" si="1"/>
        <v>18796000</v>
      </c>
      <c r="I5" s="49">
        <f t="shared" si="2"/>
        <v>20299680</v>
      </c>
      <c r="J5" s="50">
        <f t="shared" si="3"/>
        <v>42500</v>
      </c>
      <c r="K5" s="51">
        <f t="shared" si="4"/>
        <v>2442000.0000000005</v>
      </c>
      <c r="L5" s="52" t="s">
        <v>27</v>
      </c>
    </row>
    <row r="6" spans="1:14" x14ac:dyDescent="0.25">
      <c r="A6" s="45">
        <v>4</v>
      </c>
      <c r="B6" s="48">
        <v>801</v>
      </c>
      <c r="C6" s="54">
        <v>8</v>
      </c>
      <c r="D6" s="47" t="s">
        <v>20</v>
      </c>
      <c r="E6" s="47">
        <v>914</v>
      </c>
      <c r="F6" s="48">
        <f t="shared" si="0"/>
        <v>1005.4000000000001</v>
      </c>
      <c r="G6" s="71">
        <v>25480</v>
      </c>
      <c r="H6" s="49">
        <f t="shared" si="1"/>
        <v>23288720</v>
      </c>
      <c r="I6" s="49">
        <f t="shared" si="2"/>
        <v>25151818</v>
      </c>
      <c r="J6" s="50">
        <f t="shared" si="3"/>
        <v>52500</v>
      </c>
      <c r="K6" s="51">
        <f t="shared" si="4"/>
        <v>3016200.0000000005</v>
      </c>
      <c r="L6" s="52" t="s">
        <v>27</v>
      </c>
    </row>
    <row r="7" spans="1:14" x14ac:dyDescent="0.25">
      <c r="A7" s="45">
        <v>5</v>
      </c>
      <c r="B7" s="55">
        <v>802</v>
      </c>
      <c r="C7" s="56">
        <v>8</v>
      </c>
      <c r="D7" s="47" t="s">
        <v>20</v>
      </c>
      <c r="E7" s="47">
        <v>914</v>
      </c>
      <c r="F7" s="48">
        <f t="shared" si="0"/>
        <v>1005.4000000000001</v>
      </c>
      <c r="G7" s="71">
        <v>25480</v>
      </c>
      <c r="H7" s="49">
        <f t="shared" si="1"/>
        <v>23288720</v>
      </c>
      <c r="I7" s="49">
        <f t="shared" si="2"/>
        <v>25151818</v>
      </c>
      <c r="J7" s="50">
        <f t="shared" si="3"/>
        <v>52500</v>
      </c>
      <c r="K7" s="51">
        <f t="shared" si="4"/>
        <v>3016200.0000000005</v>
      </c>
      <c r="L7" s="52" t="s">
        <v>27</v>
      </c>
    </row>
    <row r="8" spans="1:14" x14ac:dyDescent="0.25">
      <c r="A8" s="45">
        <v>6</v>
      </c>
      <c r="B8" s="57">
        <v>803</v>
      </c>
      <c r="C8" s="56">
        <v>8</v>
      </c>
      <c r="D8" s="47" t="s">
        <v>13</v>
      </c>
      <c r="E8" s="47">
        <v>730</v>
      </c>
      <c r="F8" s="48">
        <f t="shared" si="0"/>
        <v>803.00000000000011</v>
      </c>
      <c r="G8" s="71">
        <v>25480</v>
      </c>
      <c r="H8" s="49">
        <f t="shared" si="1"/>
        <v>18600400</v>
      </c>
      <c r="I8" s="49">
        <f t="shared" si="2"/>
        <v>20088432</v>
      </c>
      <c r="J8" s="50">
        <f t="shared" si="3"/>
        <v>42000</v>
      </c>
      <c r="K8" s="51">
        <f t="shared" si="4"/>
        <v>2409000.0000000005</v>
      </c>
      <c r="L8" s="52" t="s">
        <v>27</v>
      </c>
    </row>
    <row r="9" spans="1:14" x14ac:dyDescent="0.25">
      <c r="A9" s="45">
        <v>7</v>
      </c>
      <c r="B9" s="57">
        <v>804</v>
      </c>
      <c r="C9" s="56">
        <v>8</v>
      </c>
      <c r="D9" s="47" t="s">
        <v>13</v>
      </c>
      <c r="E9" s="47">
        <v>730</v>
      </c>
      <c r="F9" s="48">
        <f t="shared" si="0"/>
        <v>803.00000000000011</v>
      </c>
      <c r="G9" s="71">
        <v>25480</v>
      </c>
      <c r="H9" s="49">
        <f t="shared" si="1"/>
        <v>18600400</v>
      </c>
      <c r="I9" s="49">
        <f t="shared" si="2"/>
        <v>20088432</v>
      </c>
      <c r="J9" s="50">
        <f t="shared" si="3"/>
        <v>42000</v>
      </c>
      <c r="K9" s="51">
        <f t="shared" si="4"/>
        <v>2409000.0000000005</v>
      </c>
      <c r="L9" s="52" t="s">
        <v>27</v>
      </c>
    </row>
    <row r="10" spans="1:14" x14ac:dyDescent="0.25">
      <c r="A10" s="45">
        <v>8</v>
      </c>
      <c r="B10" s="55">
        <v>901</v>
      </c>
      <c r="C10" s="56">
        <v>9</v>
      </c>
      <c r="D10" s="47" t="s">
        <v>20</v>
      </c>
      <c r="E10" s="47">
        <v>914</v>
      </c>
      <c r="F10" s="48">
        <f t="shared" si="0"/>
        <v>1005.4000000000001</v>
      </c>
      <c r="G10" s="71">
        <v>25560</v>
      </c>
      <c r="H10" s="49">
        <f t="shared" si="1"/>
        <v>23361840</v>
      </c>
      <c r="I10" s="49">
        <f t="shared" si="2"/>
        <v>25230787</v>
      </c>
      <c r="J10" s="50">
        <f t="shared" si="3"/>
        <v>52500</v>
      </c>
      <c r="K10" s="51">
        <f t="shared" si="4"/>
        <v>3016200.0000000005</v>
      </c>
      <c r="L10" s="52" t="s">
        <v>27</v>
      </c>
    </row>
    <row r="11" spans="1:14" x14ac:dyDescent="0.25">
      <c r="A11" s="45">
        <v>9</v>
      </c>
      <c r="B11" s="55">
        <v>902</v>
      </c>
      <c r="C11" s="56">
        <v>9</v>
      </c>
      <c r="D11" s="47" t="s">
        <v>20</v>
      </c>
      <c r="E11" s="47">
        <v>914</v>
      </c>
      <c r="F11" s="48">
        <f t="shared" si="0"/>
        <v>1005.4000000000001</v>
      </c>
      <c r="G11" s="71">
        <v>25560</v>
      </c>
      <c r="H11" s="49">
        <f t="shared" si="1"/>
        <v>23361840</v>
      </c>
      <c r="I11" s="49">
        <f t="shared" si="2"/>
        <v>25230787</v>
      </c>
      <c r="J11" s="50">
        <f t="shared" si="3"/>
        <v>52500</v>
      </c>
      <c r="K11" s="51">
        <f t="shared" si="4"/>
        <v>3016200.0000000005</v>
      </c>
      <c r="L11" s="52" t="s">
        <v>27</v>
      </c>
    </row>
    <row r="12" spans="1:14" x14ac:dyDescent="0.25">
      <c r="A12" s="45">
        <v>10</v>
      </c>
      <c r="B12" s="57">
        <v>903</v>
      </c>
      <c r="C12" s="56">
        <v>9</v>
      </c>
      <c r="D12" s="47" t="s">
        <v>13</v>
      </c>
      <c r="E12" s="47">
        <v>730</v>
      </c>
      <c r="F12" s="48">
        <f t="shared" si="0"/>
        <v>803.00000000000011</v>
      </c>
      <c r="G12" s="71">
        <v>25560</v>
      </c>
      <c r="H12" s="49">
        <f t="shared" si="1"/>
        <v>18658800</v>
      </c>
      <c r="I12" s="49">
        <f t="shared" si="2"/>
        <v>20151504</v>
      </c>
      <c r="J12" s="50">
        <f t="shared" si="3"/>
        <v>42000</v>
      </c>
      <c r="K12" s="51">
        <f t="shared" si="4"/>
        <v>2409000.0000000005</v>
      </c>
      <c r="L12" s="52" t="s">
        <v>27</v>
      </c>
    </row>
    <row r="13" spans="1:14" s="1" customFormat="1" x14ac:dyDescent="0.25">
      <c r="A13" s="45">
        <v>11</v>
      </c>
      <c r="B13" s="57">
        <v>904</v>
      </c>
      <c r="C13" s="56">
        <v>9</v>
      </c>
      <c r="D13" s="47" t="s">
        <v>13</v>
      </c>
      <c r="E13" s="47">
        <v>730</v>
      </c>
      <c r="F13" s="48">
        <f t="shared" si="0"/>
        <v>803.00000000000011</v>
      </c>
      <c r="G13" s="71">
        <v>25560</v>
      </c>
      <c r="H13" s="49">
        <f t="shared" si="1"/>
        <v>18658800</v>
      </c>
      <c r="I13" s="49">
        <f t="shared" si="2"/>
        <v>20151504</v>
      </c>
      <c r="J13" s="50">
        <f t="shared" si="3"/>
        <v>42000</v>
      </c>
      <c r="K13" s="51">
        <f t="shared" si="4"/>
        <v>2409000.0000000005</v>
      </c>
      <c r="L13" s="52" t="s">
        <v>27</v>
      </c>
      <c r="N13"/>
    </row>
    <row r="14" spans="1:14" s="1" customFormat="1" x14ac:dyDescent="0.25">
      <c r="A14" s="45">
        <v>12</v>
      </c>
      <c r="B14" s="55">
        <v>1001</v>
      </c>
      <c r="C14" s="56">
        <v>10</v>
      </c>
      <c r="D14" s="47" t="s">
        <v>20</v>
      </c>
      <c r="E14" s="47">
        <v>914</v>
      </c>
      <c r="F14" s="48">
        <f t="shared" si="0"/>
        <v>1005.4000000000001</v>
      </c>
      <c r="G14" s="71">
        <v>25640</v>
      </c>
      <c r="H14" s="49">
        <f t="shared" si="1"/>
        <v>23434960</v>
      </c>
      <c r="I14" s="49">
        <f t="shared" si="2"/>
        <v>25309757</v>
      </c>
      <c r="J14" s="50">
        <f t="shared" si="3"/>
        <v>52500</v>
      </c>
      <c r="K14" s="51">
        <f t="shared" si="4"/>
        <v>3016200.0000000005</v>
      </c>
      <c r="L14" s="52" t="s">
        <v>27</v>
      </c>
      <c r="N14"/>
    </row>
    <row r="15" spans="1:14" s="1" customFormat="1" x14ac:dyDescent="0.25">
      <c r="A15" s="45">
        <v>13</v>
      </c>
      <c r="B15" s="55">
        <v>1002</v>
      </c>
      <c r="C15" s="56">
        <v>10</v>
      </c>
      <c r="D15" s="47" t="s">
        <v>20</v>
      </c>
      <c r="E15" s="47">
        <v>914</v>
      </c>
      <c r="F15" s="48">
        <f t="shared" si="0"/>
        <v>1005.4000000000001</v>
      </c>
      <c r="G15" s="71">
        <v>25640</v>
      </c>
      <c r="H15" s="49">
        <f t="shared" si="1"/>
        <v>23434960</v>
      </c>
      <c r="I15" s="49">
        <f t="shared" si="2"/>
        <v>25309757</v>
      </c>
      <c r="J15" s="50">
        <f t="shared" si="3"/>
        <v>52500</v>
      </c>
      <c r="K15" s="51">
        <f t="shared" si="4"/>
        <v>3016200.0000000005</v>
      </c>
      <c r="L15" s="52" t="s">
        <v>27</v>
      </c>
      <c r="N15"/>
    </row>
    <row r="16" spans="1:14" s="1" customFormat="1" x14ac:dyDescent="0.25">
      <c r="A16" s="45">
        <v>14</v>
      </c>
      <c r="B16" s="57">
        <v>1003</v>
      </c>
      <c r="C16" s="56">
        <v>10</v>
      </c>
      <c r="D16" s="47" t="s">
        <v>13</v>
      </c>
      <c r="E16" s="47">
        <v>730</v>
      </c>
      <c r="F16" s="48">
        <f t="shared" si="0"/>
        <v>803.00000000000011</v>
      </c>
      <c r="G16" s="71">
        <v>25640</v>
      </c>
      <c r="H16" s="49">
        <f t="shared" si="1"/>
        <v>18717200</v>
      </c>
      <c r="I16" s="49">
        <f t="shared" si="2"/>
        <v>20214576</v>
      </c>
      <c r="J16" s="50">
        <f t="shared" si="3"/>
        <v>42000</v>
      </c>
      <c r="K16" s="51">
        <f t="shared" si="4"/>
        <v>2409000.0000000005</v>
      </c>
      <c r="L16" s="52" t="s">
        <v>27</v>
      </c>
      <c r="N16"/>
    </row>
    <row r="17" spans="1:14" s="1" customFormat="1" x14ac:dyDescent="0.25">
      <c r="A17" s="45">
        <v>15</v>
      </c>
      <c r="B17" s="57">
        <v>1004</v>
      </c>
      <c r="C17" s="56">
        <v>10</v>
      </c>
      <c r="D17" s="47" t="s">
        <v>13</v>
      </c>
      <c r="E17" s="47">
        <v>730</v>
      </c>
      <c r="F17" s="48">
        <f t="shared" si="0"/>
        <v>803.00000000000011</v>
      </c>
      <c r="G17" s="71">
        <v>25640</v>
      </c>
      <c r="H17" s="49">
        <f t="shared" si="1"/>
        <v>18717200</v>
      </c>
      <c r="I17" s="49">
        <f t="shared" si="2"/>
        <v>20214576</v>
      </c>
      <c r="J17" s="50">
        <f t="shared" si="3"/>
        <v>42000</v>
      </c>
      <c r="K17" s="51">
        <f t="shared" si="4"/>
        <v>2409000.0000000005</v>
      </c>
      <c r="L17" s="52" t="s">
        <v>27</v>
      </c>
      <c r="N17"/>
    </row>
    <row r="18" spans="1:14" s="1" customFormat="1" x14ac:dyDescent="0.25">
      <c r="A18" s="45">
        <v>16</v>
      </c>
      <c r="B18" s="55">
        <v>1101</v>
      </c>
      <c r="C18" s="56">
        <v>11</v>
      </c>
      <c r="D18" s="47" t="s">
        <v>20</v>
      </c>
      <c r="E18" s="47">
        <v>914</v>
      </c>
      <c r="F18" s="48">
        <f t="shared" si="0"/>
        <v>1005.4000000000001</v>
      </c>
      <c r="G18" s="71">
        <v>25720</v>
      </c>
      <c r="H18" s="49">
        <f t="shared" si="1"/>
        <v>23508080</v>
      </c>
      <c r="I18" s="49">
        <f t="shared" si="2"/>
        <v>25388726</v>
      </c>
      <c r="J18" s="50">
        <f t="shared" si="3"/>
        <v>53000</v>
      </c>
      <c r="K18" s="51">
        <f t="shared" si="4"/>
        <v>3016200.0000000005</v>
      </c>
      <c r="L18" s="52" t="s">
        <v>27</v>
      </c>
      <c r="N18"/>
    </row>
    <row r="19" spans="1:14" s="1" customFormat="1" x14ac:dyDescent="0.25">
      <c r="A19" s="45">
        <v>17</v>
      </c>
      <c r="B19" s="55">
        <v>1102</v>
      </c>
      <c r="C19" s="56">
        <v>11</v>
      </c>
      <c r="D19" s="47" t="s">
        <v>20</v>
      </c>
      <c r="E19" s="47">
        <v>914</v>
      </c>
      <c r="F19" s="48">
        <f t="shared" si="0"/>
        <v>1005.4000000000001</v>
      </c>
      <c r="G19" s="71">
        <v>25720</v>
      </c>
      <c r="H19" s="49">
        <f t="shared" si="1"/>
        <v>23508080</v>
      </c>
      <c r="I19" s="49">
        <f t="shared" si="2"/>
        <v>25388726</v>
      </c>
      <c r="J19" s="50">
        <f t="shared" si="3"/>
        <v>53000</v>
      </c>
      <c r="K19" s="51">
        <f t="shared" si="4"/>
        <v>3016200.0000000005</v>
      </c>
      <c r="L19" s="52" t="s">
        <v>27</v>
      </c>
      <c r="N19"/>
    </row>
    <row r="20" spans="1:14" s="1" customFormat="1" x14ac:dyDescent="0.25">
      <c r="A20" s="45">
        <v>18</v>
      </c>
      <c r="B20" s="57">
        <v>1103</v>
      </c>
      <c r="C20" s="56">
        <v>11</v>
      </c>
      <c r="D20" s="47" t="s">
        <v>13</v>
      </c>
      <c r="E20" s="47">
        <v>730</v>
      </c>
      <c r="F20" s="48">
        <f t="shared" si="0"/>
        <v>803.00000000000011</v>
      </c>
      <c r="G20" s="71">
        <v>25720</v>
      </c>
      <c r="H20" s="49">
        <f t="shared" si="1"/>
        <v>18775600</v>
      </c>
      <c r="I20" s="49">
        <f t="shared" si="2"/>
        <v>20277648</v>
      </c>
      <c r="J20" s="50">
        <f t="shared" si="3"/>
        <v>42000</v>
      </c>
      <c r="K20" s="51">
        <f t="shared" si="4"/>
        <v>2409000.0000000005</v>
      </c>
      <c r="L20" s="52" t="s">
        <v>27</v>
      </c>
      <c r="N20"/>
    </row>
    <row r="21" spans="1:14" s="1" customFormat="1" x14ac:dyDescent="0.25">
      <c r="A21" s="45">
        <v>19</v>
      </c>
      <c r="B21" s="57">
        <v>1104</v>
      </c>
      <c r="C21" s="56">
        <v>11</v>
      </c>
      <c r="D21" s="47" t="s">
        <v>13</v>
      </c>
      <c r="E21" s="47">
        <v>730</v>
      </c>
      <c r="F21" s="48">
        <f t="shared" si="0"/>
        <v>803.00000000000011</v>
      </c>
      <c r="G21" s="71">
        <v>25720</v>
      </c>
      <c r="H21" s="49">
        <f t="shared" si="1"/>
        <v>18775600</v>
      </c>
      <c r="I21" s="49">
        <f t="shared" si="2"/>
        <v>20277648</v>
      </c>
      <c r="J21" s="50">
        <f t="shared" si="3"/>
        <v>42000</v>
      </c>
      <c r="K21" s="51">
        <f t="shared" si="4"/>
        <v>2409000.0000000005</v>
      </c>
      <c r="L21" s="52" t="s">
        <v>27</v>
      </c>
      <c r="N21"/>
    </row>
    <row r="22" spans="1:14" s="1" customFormat="1" x14ac:dyDescent="0.25">
      <c r="A22" s="45">
        <v>20</v>
      </c>
      <c r="B22" s="55">
        <v>1201</v>
      </c>
      <c r="C22" s="56">
        <v>12</v>
      </c>
      <c r="D22" s="47" t="s">
        <v>20</v>
      </c>
      <c r="E22" s="47">
        <v>914</v>
      </c>
      <c r="F22" s="48">
        <f t="shared" si="0"/>
        <v>1005.4000000000001</v>
      </c>
      <c r="G22" s="71">
        <v>25800</v>
      </c>
      <c r="H22" s="49">
        <f t="shared" si="1"/>
        <v>23581200</v>
      </c>
      <c r="I22" s="49">
        <f t="shared" si="2"/>
        <v>25467696</v>
      </c>
      <c r="J22" s="50">
        <f t="shared" si="3"/>
        <v>53000</v>
      </c>
      <c r="K22" s="51">
        <f t="shared" si="4"/>
        <v>3016200.0000000005</v>
      </c>
      <c r="L22" s="52" t="s">
        <v>27</v>
      </c>
      <c r="N22"/>
    </row>
    <row r="23" spans="1:14" s="1" customFormat="1" x14ac:dyDescent="0.25">
      <c r="A23" s="45">
        <v>21</v>
      </c>
      <c r="B23" s="55">
        <v>1202</v>
      </c>
      <c r="C23" s="56">
        <v>12</v>
      </c>
      <c r="D23" s="47" t="s">
        <v>20</v>
      </c>
      <c r="E23" s="47">
        <v>914</v>
      </c>
      <c r="F23" s="48">
        <f t="shared" si="0"/>
        <v>1005.4000000000001</v>
      </c>
      <c r="G23" s="71">
        <v>25800</v>
      </c>
      <c r="H23" s="49">
        <f t="shared" si="1"/>
        <v>23581200</v>
      </c>
      <c r="I23" s="49">
        <f t="shared" si="2"/>
        <v>25467696</v>
      </c>
      <c r="J23" s="50">
        <f t="shared" si="3"/>
        <v>53000</v>
      </c>
      <c r="K23" s="51">
        <f t="shared" si="4"/>
        <v>3016200.0000000005</v>
      </c>
      <c r="L23" s="52" t="s">
        <v>27</v>
      </c>
      <c r="N23"/>
    </row>
    <row r="24" spans="1:14" s="1" customFormat="1" x14ac:dyDescent="0.25">
      <c r="A24" s="45">
        <v>22</v>
      </c>
      <c r="B24" s="57">
        <v>1203</v>
      </c>
      <c r="C24" s="56">
        <v>12</v>
      </c>
      <c r="D24" s="47" t="s">
        <v>13</v>
      </c>
      <c r="E24" s="47">
        <v>730</v>
      </c>
      <c r="F24" s="48">
        <f t="shared" si="0"/>
        <v>803.00000000000011</v>
      </c>
      <c r="G24" s="71">
        <v>25800</v>
      </c>
      <c r="H24" s="49">
        <f t="shared" si="1"/>
        <v>18834000</v>
      </c>
      <c r="I24" s="49">
        <f t="shared" si="2"/>
        <v>20340720</v>
      </c>
      <c r="J24" s="50">
        <f t="shared" si="3"/>
        <v>42500</v>
      </c>
      <c r="K24" s="51">
        <f t="shared" si="4"/>
        <v>2409000.0000000005</v>
      </c>
      <c r="L24" s="52" t="s">
        <v>27</v>
      </c>
      <c r="N24"/>
    </row>
    <row r="25" spans="1:14" s="1" customFormat="1" x14ac:dyDescent="0.25">
      <c r="A25" s="45">
        <v>23</v>
      </c>
      <c r="B25" s="57">
        <v>1204</v>
      </c>
      <c r="C25" s="56">
        <v>12</v>
      </c>
      <c r="D25" s="47" t="s">
        <v>13</v>
      </c>
      <c r="E25" s="47">
        <v>730</v>
      </c>
      <c r="F25" s="48">
        <f t="shared" si="0"/>
        <v>803.00000000000011</v>
      </c>
      <c r="G25" s="71">
        <v>25800</v>
      </c>
      <c r="H25" s="49">
        <f t="shared" si="1"/>
        <v>18834000</v>
      </c>
      <c r="I25" s="49">
        <f t="shared" si="2"/>
        <v>20340720</v>
      </c>
      <c r="J25" s="50">
        <f t="shared" si="3"/>
        <v>42500</v>
      </c>
      <c r="K25" s="51">
        <f t="shared" si="4"/>
        <v>2409000.0000000005</v>
      </c>
      <c r="L25" s="52" t="s">
        <v>27</v>
      </c>
      <c r="N25"/>
    </row>
    <row r="26" spans="1:14" s="1" customFormat="1" x14ac:dyDescent="0.25">
      <c r="A26" s="45">
        <v>24</v>
      </c>
      <c r="B26" s="55">
        <v>1301</v>
      </c>
      <c r="C26" s="56">
        <v>13</v>
      </c>
      <c r="D26" s="47" t="s">
        <v>20</v>
      </c>
      <c r="E26" s="47">
        <v>914</v>
      </c>
      <c r="F26" s="48">
        <f t="shared" si="0"/>
        <v>1005.4000000000001</v>
      </c>
      <c r="G26" s="71">
        <v>25880</v>
      </c>
      <c r="H26" s="49">
        <f t="shared" si="1"/>
        <v>23654320</v>
      </c>
      <c r="I26" s="49">
        <f t="shared" si="2"/>
        <v>25546666</v>
      </c>
      <c r="J26" s="50">
        <f t="shared" si="3"/>
        <v>53000</v>
      </c>
      <c r="K26" s="51">
        <f t="shared" si="4"/>
        <v>3016200.0000000005</v>
      </c>
      <c r="L26" s="52" t="s">
        <v>27</v>
      </c>
      <c r="N26"/>
    </row>
    <row r="27" spans="1:14" s="1" customFormat="1" x14ac:dyDescent="0.25">
      <c r="A27" s="45">
        <v>25</v>
      </c>
      <c r="B27" s="55">
        <v>1302</v>
      </c>
      <c r="C27" s="56">
        <v>13</v>
      </c>
      <c r="D27" s="47" t="s">
        <v>20</v>
      </c>
      <c r="E27" s="47">
        <v>914</v>
      </c>
      <c r="F27" s="48">
        <f t="shared" si="0"/>
        <v>1005.4000000000001</v>
      </c>
      <c r="G27" s="71">
        <v>25880</v>
      </c>
      <c r="H27" s="49">
        <f t="shared" si="1"/>
        <v>23654320</v>
      </c>
      <c r="I27" s="49">
        <f t="shared" si="2"/>
        <v>25546666</v>
      </c>
      <c r="J27" s="50">
        <f t="shared" si="3"/>
        <v>53000</v>
      </c>
      <c r="K27" s="51">
        <f t="shared" si="4"/>
        <v>3016200.0000000005</v>
      </c>
      <c r="L27" s="52" t="s">
        <v>27</v>
      </c>
      <c r="N27"/>
    </row>
    <row r="28" spans="1:14" s="1" customFormat="1" x14ac:dyDescent="0.25">
      <c r="A28" s="45">
        <v>26</v>
      </c>
      <c r="B28" s="57">
        <v>1303</v>
      </c>
      <c r="C28" s="56">
        <v>13</v>
      </c>
      <c r="D28" s="47" t="s">
        <v>13</v>
      </c>
      <c r="E28" s="47">
        <v>730</v>
      </c>
      <c r="F28" s="48">
        <f t="shared" si="0"/>
        <v>803.00000000000011</v>
      </c>
      <c r="G28" s="71">
        <v>25880</v>
      </c>
      <c r="H28" s="49">
        <f t="shared" si="1"/>
        <v>18892400</v>
      </c>
      <c r="I28" s="49">
        <f t="shared" si="2"/>
        <v>20403792</v>
      </c>
      <c r="J28" s="50">
        <f t="shared" si="3"/>
        <v>42500</v>
      </c>
      <c r="K28" s="51">
        <f t="shared" si="4"/>
        <v>2409000.0000000005</v>
      </c>
      <c r="L28" s="52" t="s">
        <v>27</v>
      </c>
      <c r="N28"/>
    </row>
    <row r="29" spans="1:14" x14ac:dyDescent="0.25">
      <c r="A29" s="45">
        <v>27</v>
      </c>
      <c r="B29" s="57">
        <v>1304</v>
      </c>
      <c r="C29" s="56">
        <v>13</v>
      </c>
      <c r="D29" s="47" t="s">
        <v>13</v>
      </c>
      <c r="E29" s="47">
        <v>730</v>
      </c>
      <c r="F29" s="48">
        <f t="shared" si="0"/>
        <v>803.00000000000011</v>
      </c>
      <c r="G29" s="71">
        <v>25880</v>
      </c>
      <c r="H29" s="49">
        <f t="shared" si="1"/>
        <v>18892400</v>
      </c>
      <c r="I29" s="49">
        <f t="shared" si="2"/>
        <v>20403792</v>
      </c>
      <c r="J29" s="50">
        <f t="shared" si="3"/>
        <v>42500</v>
      </c>
      <c r="K29" s="51">
        <f t="shared" si="4"/>
        <v>2409000.0000000005</v>
      </c>
      <c r="L29" s="52" t="s">
        <v>27</v>
      </c>
    </row>
    <row r="30" spans="1:14" x14ac:dyDescent="0.25">
      <c r="A30" s="45">
        <v>28</v>
      </c>
      <c r="B30" s="55">
        <v>1402</v>
      </c>
      <c r="C30" s="56">
        <v>14</v>
      </c>
      <c r="D30" s="47" t="s">
        <v>20</v>
      </c>
      <c r="E30" s="47">
        <v>914</v>
      </c>
      <c r="F30" s="48">
        <f t="shared" si="0"/>
        <v>1005.4000000000001</v>
      </c>
      <c r="G30" s="71">
        <v>25960</v>
      </c>
      <c r="H30" s="49">
        <f t="shared" si="1"/>
        <v>23727440</v>
      </c>
      <c r="I30" s="49">
        <f t="shared" si="2"/>
        <v>25625635</v>
      </c>
      <c r="J30" s="50">
        <f t="shared" si="3"/>
        <v>53500</v>
      </c>
      <c r="K30" s="51">
        <f t="shared" si="4"/>
        <v>3016200.0000000005</v>
      </c>
      <c r="L30" s="52" t="s">
        <v>27</v>
      </c>
    </row>
    <row r="31" spans="1:14" x14ac:dyDescent="0.25">
      <c r="A31" s="45">
        <v>29</v>
      </c>
      <c r="B31" s="57">
        <v>1403</v>
      </c>
      <c r="C31" s="56">
        <v>14</v>
      </c>
      <c r="D31" s="47" t="s">
        <v>13</v>
      </c>
      <c r="E31" s="47">
        <v>740</v>
      </c>
      <c r="F31" s="48">
        <f t="shared" si="0"/>
        <v>814.00000000000011</v>
      </c>
      <c r="G31" s="71">
        <v>25960</v>
      </c>
      <c r="H31" s="49">
        <f t="shared" si="1"/>
        <v>19210400</v>
      </c>
      <c r="I31" s="49">
        <f t="shared" si="2"/>
        <v>20747232</v>
      </c>
      <c r="J31" s="50">
        <f t="shared" si="3"/>
        <v>43000</v>
      </c>
      <c r="K31" s="51">
        <f t="shared" si="4"/>
        <v>2442000.0000000005</v>
      </c>
      <c r="L31" s="52" t="s">
        <v>27</v>
      </c>
    </row>
    <row r="32" spans="1:14" x14ac:dyDescent="0.25">
      <c r="A32" s="45">
        <v>30</v>
      </c>
      <c r="B32" s="57">
        <v>1404</v>
      </c>
      <c r="C32" s="56">
        <v>14</v>
      </c>
      <c r="D32" s="47" t="s">
        <v>13</v>
      </c>
      <c r="E32" s="47">
        <v>740</v>
      </c>
      <c r="F32" s="48">
        <f t="shared" si="0"/>
        <v>814.00000000000011</v>
      </c>
      <c r="G32" s="71">
        <v>25960</v>
      </c>
      <c r="H32" s="49">
        <f t="shared" si="1"/>
        <v>19210400</v>
      </c>
      <c r="I32" s="49">
        <f t="shared" si="2"/>
        <v>20747232</v>
      </c>
      <c r="J32" s="50">
        <f t="shared" si="3"/>
        <v>43000</v>
      </c>
      <c r="K32" s="51">
        <f t="shared" si="4"/>
        <v>2442000.0000000005</v>
      </c>
      <c r="L32" s="52" t="s">
        <v>27</v>
      </c>
    </row>
    <row r="33" spans="1:14" x14ac:dyDescent="0.25">
      <c r="A33" s="45">
        <v>31</v>
      </c>
      <c r="B33" s="55">
        <v>1501</v>
      </c>
      <c r="C33" s="56">
        <v>15</v>
      </c>
      <c r="D33" s="47" t="s">
        <v>20</v>
      </c>
      <c r="E33" s="47">
        <v>914</v>
      </c>
      <c r="F33" s="48">
        <f t="shared" si="0"/>
        <v>1005.4000000000001</v>
      </c>
      <c r="G33" s="71">
        <v>26040</v>
      </c>
      <c r="H33" s="49">
        <f t="shared" si="1"/>
        <v>23800560</v>
      </c>
      <c r="I33" s="49">
        <f t="shared" si="2"/>
        <v>25704605</v>
      </c>
      <c r="J33" s="50">
        <f t="shared" si="3"/>
        <v>53500</v>
      </c>
      <c r="K33" s="51">
        <f t="shared" si="4"/>
        <v>3016200.0000000005</v>
      </c>
      <c r="L33" s="52" t="s">
        <v>27</v>
      </c>
    </row>
    <row r="34" spans="1:14" x14ac:dyDescent="0.25">
      <c r="A34" s="45">
        <v>32</v>
      </c>
      <c r="B34" s="55">
        <v>1502</v>
      </c>
      <c r="C34" s="56">
        <v>15</v>
      </c>
      <c r="D34" s="47" t="s">
        <v>20</v>
      </c>
      <c r="E34" s="47">
        <v>914</v>
      </c>
      <c r="F34" s="48">
        <f t="shared" si="0"/>
        <v>1005.4000000000001</v>
      </c>
      <c r="G34" s="71">
        <v>26040</v>
      </c>
      <c r="H34" s="49">
        <f t="shared" si="1"/>
        <v>23800560</v>
      </c>
      <c r="I34" s="49">
        <f t="shared" si="2"/>
        <v>25704605</v>
      </c>
      <c r="J34" s="50">
        <f t="shared" si="3"/>
        <v>53500</v>
      </c>
      <c r="K34" s="51">
        <f t="shared" si="4"/>
        <v>3016200.0000000005</v>
      </c>
      <c r="L34" s="52" t="s">
        <v>27</v>
      </c>
    </row>
    <row r="35" spans="1:14" x14ac:dyDescent="0.25">
      <c r="A35" s="45">
        <v>33</v>
      </c>
      <c r="B35" s="57">
        <v>1503</v>
      </c>
      <c r="C35" s="56">
        <v>15</v>
      </c>
      <c r="D35" s="47" t="s">
        <v>13</v>
      </c>
      <c r="E35" s="47">
        <v>730</v>
      </c>
      <c r="F35" s="48">
        <f t="shared" si="0"/>
        <v>803.00000000000011</v>
      </c>
      <c r="G35" s="71">
        <v>26040</v>
      </c>
      <c r="H35" s="49">
        <f t="shared" si="1"/>
        <v>19009200</v>
      </c>
      <c r="I35" s="49">
        <f t="shared" si="2"/>
        <v>20529936</v>
      </c>
      <c r="J35" s="50">
        <f t="shared" si="3"/>
        <v>43000</v>
      </c>
      <c r="K35" s="51">
        <f t="shared" si="4"/>
        <v>2409000.0000000005</v>
      </c>
      <c r="L35" s="52" t="s">
        <v>27</v>
      </c>
    </row>
    <row r="36" spans="1:14" x14ac:dyDescent="0.25">
      <c r="A36" s="45">
        <v>34</v>
      </c>
      <c r="B36" s="57">
        <v>1504</v>
      </c>
      <c r="C36" s="56">
        <v>15</v>
      </c>
      <c r="D36" s="47" t="s">
        <v>13</v>
      </c>
      <c r="E36" s="47">
        <v>730</v>
      </c>
      <c r="F36" s="48">
        <f t="shared" si="0"/>
        <v>803.00000000000011</v>
      </c>
      <c r="G36" s="71">
        <v>26040</v>
      </c>
      <c r="H36" s="49">
        <f t="shared" si="1"/>
        <v>19009200</v>
      </c>
      <c r="I36" s="49">
        <f t="shared" si="2"/>
        <v>20529936</v>
      </c>
      <c r="J36" s="50">
        <f t="shared" si="3"/>
        <v>43000</v>
      </c>
      <c r="K36" s="51">
        <f t="shared" si="4"/>
        <v>2409000.0000000005</v>
      </c>
      <c r="L36" s="52" t="s">
        <v>27</v>
      </c>
    </row>
    <row r="37" spans="1:14" x14ac:dyDescent="0.25">
      <c r="A37" s="45">
        <v>35</v>
      </c>
      <c r="B37" s="55">
        <v>1601</v>
      </c>
      <c r="C37" s="56">
        <v>16</v>
      </c>
      <c r="D37" s="47" t="s">
        <v>20</v>
      </c>
      <c r="E37" s="47">
        <v>914</v>
      </c>
      <c r="F37" s="48">
        <f t="shared" si="0"/>
        <v>1005.4000000000001</v>
      </c>
      <c r="G37" s="71">
        <v>26120</v>
      </c>
      <c r="H37" s="49">
        <f t="shared" si="1"/>
        <v>23873680</v>
      </c>
      <c r="I37" s="49">
        <f t="shared" si="2"/>
        <v>25783574</v>
      </c>
      <c r="J37" s="50">
        <f t="shared" si="3"/>
        <v>53500</v>
      </c>
      <c r="K37" s="51">
        <f t="shared" si="4"/>
        <v>3016200.0000000005</v>
      </c>
      <c r="L37" s="52" t="s">
        <v>27</v>
      </c>
    </row>
    <row r="38" spans="1:14" x14ac:dyDescent="0.25">
      <c r="A38" s="45">
        <v>36</v>
      </c>
      <c r="B38" s="55">
        <v>1602</v>
      </c>
      <c r="C38" s="56">
        <v>16</v>
      </c>
      <c r="D38" s="47" t="s">
        <v>20</v>
      </c>
      <c r="E38" s="47">
        <v>914</v>
      </c>
      <c r="F38" s="48">
        <f t="shared" si="0"/>
        <v>1005.4000000000001</v>
      </c>
      <c r="G38" s="71">
        <v>26120</v>
      </c>
      <c r="H38" s="49">
        <f t="shared" si="1"/>
        <v>23873680</v>
      </c>
      <c r="I38" s="49">
        <f t="shared" si="2"/>
        <v>25783574</v>
      </c>
      <c r="J38" s="50">
        <f t="shared" si="3"/>
        <v>53500</v>
      </c>
      <c r="K38" s="51">
        <f t="shared" si="4"/>
        <v>3016200.0000000005</v>
      </c>
      <c r="L38" s="52" t="s">
        <v>27</v>
      </c>
    </row>
    <row r="39" spans="1:14" x14ac:dyDescent="0.25">
      <c r="A39" s="45">
        <v>37</v>
      </c>
      <c r="B39" s="57">
        <v>1603</v>
      </c>
      <c r="C39" s="56">
        <v>16</v>
      </c>
      <c r="D39" s="47" t="s">
        <v>13</v>
      </c>
      <c r="E39" s="47">
        <v>730</v>
      </c>
      <c r="F39" s="48">
        <f t="shared" si="0"/>
        <v>803.00000000000011</v>
      </c>
      <c r="G39" s="71">
        <v>26120</v>
      </c>
      <c r="H39" s="49">
        <f t="shared" si="1"/>
        <v>19067600</v>
      </c>
      <c r="I39" s="49">
        <f t="shared" si="2"/>
        <v>20593008</v>
      </c>
      <c r="J39" s="50">
        <f t="shared" si="3"/>
        <v>43000</v>
      </c>
      <c r="K39" s="51">
        <f t="shared" si="4"/>
        <v>2409000.0000000005</v>
      </c>
      <c r="L39" s="52" t="s">
        <v>27</v>
      </c>
    </row>
    <row r="40" spans="1:14" x14ac:dyDescent="0.25">
      <c r="A40" s="45">
        <v>38</v>
      </c>
      <c r="B40" s="57">
        <v>1604</v>
      </c>
      <c r="C40" s="56">
        <v>16</v>
      </c>
      <c r="D40" s="47" t="s">
        <v>13</v>
      </c>
      <c r="E40" s="47">
        <v>730</v>
      </c>
      <c r="F40" s="48">
        <f t="shared" si="0"/>
        <v>803.00000000000011</v>
      </c>
      <c r="G40" s="71">
        <v>26120</v>
      </c>
      <c r="H40" s="49">
        <f t="shared" si="1"/>
        <v>19067600</v>
      </c>
      <c r="I40" s="49">
        <f t="shared" si="2"/>
        <v>20593008</v>
      </c>
      <c r="J40" s="50">
        <f t="shared" si="3"/>
        <v>43000</v>
      </c>
      <c r="K40" s="51">
        <f t="shared" si="4"/>
        <v>2409000.0000000005</v>
      </c>
      <c r="L40" s="52" t="s">
        <v>27</v>
      </c>
    </row>
    <row r="41" spans="1:14" x14ac:dyDescent="0.25">
      <c r="A41" s="45">
        <v>39</v>
      </c>
      <c r="B41" s="55">
        <v>1702</v>
      </c>
      <c r="C41" s="56">
        <v>17</v>
      </c>
      <c r="D41" s="47" t="s">
        <v>20</v>
      </c>
      <c r="E41" s="47">
        <v>914</v>
      </c>
      <c r="F41" s="48">
        <f t="shared" si="0"/>
        <v>1005.4000000000001</v>
      </c>
      <c r="G41" s="71">
        <v>26200</v>
      </c>
      <c r="H41" s="49">
        <f t="shared" si="1"/>
        <v>23946800</v>
      </c>
      <c r="I41" s="49">
        <f t="shared" si="2"/>
        <v>25862544</v>
      </c>
      <c r="J41" s="50">
        <f t="shared" si="3"/>
        <v>54000</v>
      </c>
      <c r="K41" s="51">
        <f t="shared" si="4"/>
        <v>3016200.0000000005</v>
      </c>
      <c r="L41" s="52" t="s">
        <v>27</v>
      </c>
    </row>
    <row r="42" spans="1:14" x14ac:dyDescent="0.25">
      <c r="A42" s="45">
        <v>40</v>
      </c>
      <c r="B42" s="57">
        <v>1703</v>
      </c>
      <c r="C42" s="56">
        <v>17</v>
      </c>
      <c r="D42" s="47" t="s">
        <v>13</v>
      </c>
      <c r="E42" s="47">
        <v>730</v>
      </c>
      <c r="F42" s="48">
        <f t="shared" si="0"/>
        <v>803.00000000000011</v>
      </c>
      <c r="G42" s="71">
        <v>26200</v>
      </c>
      <c r="H42" s="49">
        <f t="shared" si="1"/>
        <v>19126000</v>
      </c>
      <c r="I42" s="49">
        <f t="shared" si="2"/>
        <v>20656080</v>
      </c>
      <c r="J42" s="50">
        <f t="shared" si="3"/>
        <v>43000</v>
      </c>
      <c r="K42" s="51">
        <f t="shared" si="4"/>
        <v>2409000.0000000005</v>
      </c>
      <c r="L42" s="52" t="s">
        <v>27</v>
      </c>
      <c r="N42" s="40">
        <f>I42/E42</f>
        <v>28296</v>
      </c>
    </row>
    <row r="43" spans="1:14" x14ac:dyDescent="0.25">
      <c r="A43" s="58" t="s">
        <v>3</v>
      </c>
      <c r="B43" s="59"/>
      <c r="C43" s="59"/>
      <c r="D43" s="60"/>
      <c r="E43" s="61">
        <f>SUM(E3:E42)</f>
        <v>32736</v>
      </c>
      <c r="F43" s="61">
        <f>SUM(F3:F42)</f>
        <v>36009.600000000013</v>
      </c>
      <c r="G43" s="47"/>
      <c r="H43" s="62">
        <f>SUM(H3:H42)</f>
        <v>844145760</v>
      </c>
      <c r="I43" s="62">
        <f>SUM(I3:I42)</f>
        <v>911677421</v>
      </c>
      <c r="J43" s="62"/>
      <c r="K43" s="62">
        <f>SUM(K3:K42)</f>
        <v>108028800.00000001</v>
      </c>
      <c r="L43" s="52"/>
    </row>
    <row r="45" spans="1:14" s="1" customFormat="1" ht="28.5" customHeight="1" x14ac:dyDescent="0.25">
      <c r="A45" s="63" t="s">
        <v>25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N45"/>
    </row>
    <row r="46" spans="1:14" s="1" customFormat="1" ht="47.25" customHeight="1" x14ac:dyDescent="0.25">
      <c r="A46" s="42" t="s">
        <v>1</v>
      </c>
      <c r="B46" s="43" t="s">
        <v>0</v>
      </c>
      <c r="C46" s="44" t="s">
        <v>2</v>
      </c>
      <c r="D46" s="44" t="s">
        <v>12</v>
      </c>
      <c r="E46" s="64" t="s">
        <v>29</v>
      </c>
      <c r="F46" s="44" t="s">
        <v>11</v>
      </c>
      <c r="G46" s="44" t="s">
        <v>44</v>
      </c>
      <c r="H46" s="44" t="s">
        <v>45</v>
      </c>
      <c r="I46" s="44" t="s">
        <v>46</v>
      </c>
      <c r="J46" s="44" t="s">
        <v>47</v>
      </c>
      <c r="K46" s="44" t="s">
        <v>48</v>
      </c>
      <c r="L46" s="44" t="s">
        <v>23</v>
      </c>
      <c r="N46"/>
    </row>
    <row r="47" spans="1:14" s="1" customFormat="1" x14ac:dyDescent="0.25">
      <c r="A47" s="65">
        <v>41</v>
      </c>
      <c r="B47" s="66">
        <v>1701</v>
      </c>
      <c r="C47" s="66">
        <v>17</v>
      </c>
      <c r="D47" s="47" t="s">
        <v>20</v>
      </c>
      <c r="E47" s="48">
        <v>966</v>
      </c>
      <c r="F47" s="48">
        <f t="shared" ref="F47:F67" si="5">E47*1.1</f>
        <v>1062.6000000000001</v>
      </c>
      <c r="G47" s="47">
        <f>G42</f>
        <v>26200</v>
      </c>
      <c r="H47" s="49">
        <f t="shared" ref="H47:H67" si="6">E47*G47</f>
        <v>25309200</v>
      </c>
      <c r="I47" s="49">
        <f>ROUND(H47*1.08,0)</f>
        <v>27333936</v>
      </c>
      <c r="J47" s="50">
        <f t="shared" ref="J47:J67" si="7">MROUND((I47*0.025/12),500)</f>
        <v>57000</v>
      </c>
      <c r="K47" s="51">
        <f t="shared" ref="K47:K67" si="8">F47*3000</f>
        <v>3187800.0000000005</v>
      </c>
      <c r="L47" s="52" t="s">
        <v>27</v>
      </c>
      <c r="N47"/>
    </row>
    <row r="48" spans="1:14" s="1" customFormat="1" x14ac:dyDescent="0.25">
      <c r="A48" s="65">
        <v>42</v>
      </c>
      <c r="B48" s="48">
        <v>1704</v>
      </c>
      <c r="C48" s="47">
        <v>17</v>
      </c>
      <c r="D48" s="47" t="s">
        <v>13</v>
      </c>
      <c r="E48" s="48">
        <v>685</v>
      </c>
      <c r="F48" s="48">
        <f t="shared" si="5"/>
        <v>753.50000000000011</v>
      </c>
      <c r="G48" s="47">
        <f>G47</f>
        <v>26200</v>
      </c>
      <c r="H48" s="49">
        <f t="shared" si="6"/>
        <v>17947000</v>
      </c>
      <c r="I48" s="49">
        <f t="shared" ref="I48:I67" si="9">ROUND(H48*1.08,0)</f>
        <v>19382760</v>
      </c>
      <c r="J48" s="50">
        <f t="shared" si="7"/>
        <v>40500</v>
      </c>
      <c r="K48" s="51">
        <f t="shared" si="8"/>
        <v>2260500.0000000005</v>
      </c>
      <c r="L48" s="52" t="s">
        <v>27</v>
      </c>
      <c r="N48"/>
    </row>
    <row r="49" spans="1:14" s="1" customFormat="1" x14ac:dyDescent="0.25">
      <c r="A49" s="65">
        <v>43</v>
      </c>
      <c r="B49" s="48">
        <v>1801</v>
      </c>
      <c r="C49" s="47">
        <v>18</v>
      </c>
      <c r="D49" s="47" t="s">
        <v>20</v>
      </c>
      <c r="E49" s="48">
        <v>966</v>
      </c>
      <c r="F49" s="48">
        <f t="shared" si="5"/>
        <v>1062.6000000000001</v>
      </c>
      <c r="G49" s="47">
        <f>G48+80</f>
        <v>26280</v>
      </c>
      <c r="H49" s="49">
        <f t="shared" si="6"/>
        <v>25386480</v>
      </c>
      <c r="I49" s="49">
        <f t="shared" si="9"/>
        <v>27417398</v>
      </c>
      <c r="J49" s="50">
        <f t="shared" si="7"/>
        <v>57000</v>
      </c>
      <c r="K49" s="51">
        <f t="shared" si="8"/>
        <v>3187800.0000000005</v>
      </c>
      <c r="L49" s="52" t="s">
        <v>27</v>
      </c>
      <c r="N49"/>
    </row>
    <row r="50" spans="1:14" s="1" customFormat="1" x14ac:dyDescent="0.25">
      <c r="A50" s="65">
        <v>44</v>
      </c>
      <c r="B50" s="48">
        <v>1802</v>
      </c>
      <c r="C50" s="47">
        <v>18</v>
      </c>
      <c r="D50" s="47" t="s">
        <v>20</v>
      </c>
      <c r="E50" s="48">
        <v>966</v>
      </c>
      <c r="F50" s="48">
        <f t="shared" si="5"/>
        <v>1062.6000000000001</v>
      </c>
      <c r="G50" s="47">
        <f>G49</f>
        <v>26280</v>
      </c>
      <c r="H50" s="49">
        <f t="shared" si="6"/>
        <v>25386480</v>
      </c>
      <c r="I50" s="49">
        <f t="shared" si="9"/>
        <v>27417398</v>
      </c>
      <c r="J50" s="50">
        <f t="shared" si="7"/>
        <v>57000</v>
      </c>
      <c r="K50" s="51">
        <f t="shared" si="8"/>
        <v>3187800.0000000005</v>
      </c>
      <c r="L50" s="52" t="s">
        <v>27</v>
      </c>
      <c r="N50"/>
    </row>
    <row r="51" spans="1:14" s="1" customFormat="1" x14ac:dyDescent="0.25">
      <c r="A51" s="65">
        <v>45</v>
      </c>
      <c r="B51" s="47">
        <v>1803</v>
      </c>
      <c r="C51" s="47">
        <v>18</v>
      </c>
      <c r="D51" s="47" t="s">
        <v>13</v>
      </c>
      <c r="E51" s="48">
        <v>685</v>
      </c>
      <c r="F51" s="48">
        <f t="shared" si="5"/>
        <v>753.50000000000011</v>
      </c>
      <c r="G51" s="47">
        <f>G50</f>
        <v>26280</v>
      </c>
      <c r="H51" s="49">
        <f t="shared" si="6"/>
        <v>18001800</v>
      </c>
      <c r="I51" s="49">
        <f t="shared" si="9"/>
        <v>19441944</v>
      </c>
      <c r="J51" s="50">
        <f t="shared" si="7"/>
        <v>40500</v>
      </c>
      <c r="K51" s="51">
        <f t="shared" si="8"/>
        <v>2260500.0000000005</v>
      </c>
      <c r="L51" s="52" t="s">
        <v>27</v>
      </c>
      <c r="N51"/>
    </row>
    <row r="52" spans="1:14" s="1" customFormat="1" x14ac:dyDescent="0.25">
      <c r="A52" s="65">
        <v>46</v>
      </c>
      <c r="B52" s="47">
        <v>1804</v>
      </c>
      <c r="C52" s="47">
        <v>18</v>
      </c>
      <c r="D52" s="47" t="s">
        <v>13</v>
      </c>
      <c r="E52" s="48">
        <v>685</v>
      </c>
      <c r="F52" s="48">
        <f t="shared" si="5"/>
        <v>753.50000000000011</v>
      </c>
      <c r="G52" s="47">
        <f>G51</f>
        <v>26280</v>
      </c>
      <c r="H52" s="49">
        <f t="shared" si="6"/>
        <v>18001800</v>
      </c>
      <c r="I52" s="49">
        <f t="shared" si="9"/>
        <v>19441944</v>
      </c>
      <c r="J52" s="50">
        <f t="shared" si="7"/>
        <v>40500</v>
      </c>
      <c r="K52" s="51">
        <f t="shared" si="8"/>
        <v>2260500.0000000005</v>
      </c>
      <c r="L52" s="52" t="s">
        <v>27</v>
      </c>
      <c r="N52"/>
    </row>
    <row r="53" spans="1:14" s="1" customFormat="1" x14ac:dyDescent="0.25">
      <c r="A53" s="65">
        <v>47</v>
      </c>
      <c r="B53" s="48">
        <v>1901</v>
      </c>
      <c r="C53" s="47">
        <v>19</v>
      </c>
      <c r="D53" s="47" t="s">
        <v>20</v>
      </c>
      <c r="E53" s="48">
        <v>966</v>
      </c>
      <c r="F53" s="48">
        <f t="shared" si="5"/>
        <v>1062.6000000000001</v>
      </c>
      <c r="G53" s="47">
        <f>G52+80</f>
        <v>26360</v>
      </c>
      <c r="H53" s="49">
        <f t="shared" si="6"/>
        <v>25463760</v>
      </c>
      <c r="I53" s="49">
        <f t="shared" si="9"/>
        <v>27500861</v>
      </c>
      <c r="J53" s="50">
        <f t="shared" si="7"/>
        <v>57500</v>
      </c>
      <c r="K53" s="51">
        <f t="shared" si="8"/>
        <v>3187800.0000000005</v>
      </c>
      <c r="L53" s="52" t="s">
        <v>27</v>
      </c>
      <c r="N53"/>
    </row>
    <row r="54" spans="1:14" s="1" customFormat="1" x14ac:dyDescent="0.25">
      <c r="A54" s="65">
        <v>48</v>
      </c>
      <c r="B54" s="48">
        <v>1902</v>
      </c>
      <c r="C54" s="47">
        <v>19</v>
      </c>
      <c r="D54" s="47" t="s">
        <v>20</v>
      </c>
      <c r="E54" s="48">
        <v>966</v>
      </c>
      <c r="F54" s="48">
        <f t="shared" si="5"/>
        <v>1062.6000000000001</v>
      </c>
      <c r="G54" s="47">
        <f>G53</f>
        <v>26360</v>
      </c>
      <c r="H54" s="49">
        <f t="shared" si="6"/>
        <v>25463760</v>
      </c>
      <c r="I54" s="49">
        <f t="shared" si="9"/>
        <v>27500861</v>
      </c>
      <c r="J54" s="50">
        <f t="shared" si="7"/>
        <v>57500</v>
      </c>
      <c r="K54" s="51">
        <f t="shared" si="8"/>
        <v>3187800.0000000005</v>
      </c>
      <c r="L54" s="52" t="s">
        <v>27</v>
      </c>
      <c r="N54"/>
    </row>
    <row r="55" spans="1:14" s="1" customFormat="1" x14ac:dyDescent="0.25">
      <c r="A55" s="65">
        <v>49</v>
      </c>
      <c r="B55" s="47">
        <v>1903</v>
      </c>
      <c r="C55" s="47">
        <v>19</v>
      </c>
      <c r="D55" s="47" t="s">
        <v>13</v>
      </c>
      <c r="E55" s="48">
        <v>685</v>
      </c>
      <c r="F55" s="48">
        <f t="shared" si="5"/>
        <v>753.50000000000011</v>
      </c>
      <c r="G55" s="47">
        <f>G54</f>
        <v>26360</v>
      </c>
      <c r="H55" s="49">
        <f t="shared" si="6"/>
        <v>18056600</v>
      </c>
      <c r="I55" s="49">
        <f t="shared" si="9"/>
        <v>19501128</v>
      </c>
      <c r="J55" s="50">
        <f t="shared" si="7"/>
        <v>40500</v>
      </c>
      <c r="K55" s="51">
        <f t="shared" si="8"/>
        <v>2260500.0000000005</v>
      </c>
      <c r="L55" s="52" t="s">
        <v>27</v>
      </c>
      <c r="N55"/>
    </row>
    <row r="56" spans="1:14" s="1" customFormat="1" x14ac:dyDescent="0.25">
      <c r="A56" s="65">
        <v>50</v>
      </c>
      <c r="B56" s="47">
        <v>1904</v>
      </c>
      <c r="C56" s="47">
        <v>19</v>
      </c>
      <c r="D56" s="47" t="s">
        <v>13</v>
      </c>
      <c r="E56" s="48">
        <v>685</v>
      </c>
      <c r="F56" s="48">
        <f t="shared" si="5"/>
        <v>753.50000000000011</v>
      </c>
      <c r="G56" s="47">
        <f>G55</f>
        <v>26360</v>
      </c>
      <c r="H56" s="49">
        <f t="shared" si="6"/>
        <v>18056600</v>
      </c>
      <c r="I56" s="49">
        <f t="shared" si="9"/>
        <v>19501128</v>
      </c>
      <c r="J56" s="50">
        <f t="shared" si="7"/>
        <v>40500</v>
      </c>
      <c r="K56" s="51">
        <f t="shared" si="8"/>
        <v>2260500.0000000005</v>
      </c>
      <c r="L56" s="52" t="s">
        <v>27</v>
      </c>
      <c r="N56"/>
    </row>
    <row r="57" spans="1:14" s="1" customFormat="1" x14ac:dyDescent="0.25">
      <c r="A57" s="65">
        <v>51</v>
      </c>
      <c r="B57" s="48">
        <v>2001</v>
      </c>
      <c r="C57" s="47">
        <v>20</v>
      </c>
      <c r="D57" s="47" t="s">
        <v>20</v>
      </c>
      <c r="E57" s="48">
        <v>966</v>
      </c>
      <c r="F57" s="48">
        <f t="shared" si="5"/>
        <v>1062.6000000000001</v>
      </c>
      <c r="G57" s="47">
        <f>G56+80</f>
        <v>26440</v>
      </c>
      <c r="H57" s="49">
        <f t="shared" si="6"/>
        <v>25541040</v>
      </c>
      <c r="I57" s="49">
        <f t="shared" si="9"/>
        <v>27584323</v>
      </c>
      <c r="J57" s="50">
        <f t="shared" si="7"/>
        <v>57500</v>
      </c>
      <c r="K57" s="51">
        <f t="shared" si="8"/>
        <v>3187800.0000000005</v>
      </c>
      <c r="L57" s="52" t="s">
        <v>27</v>
      </c>
      <c r="N57"/>
    </row>
    <row r="58" spans="1:14" s="1" customFormat="1" x14ac:dyDescent="0.25">
      <c r="A58" s="65">
        <v>52</v>
      </c>
      <c r="B58" s="48">
        <v>2002</v>
      </c>
      <c r="C58" s="47">
        <v>20</v>
      </c>
      <c r="D58" s="47" t="s">
        <v>20</v>
      </c>
      <c r="E58" s="48">
        <v>966</v>
      </c>
      <c r="F58" s="48">
        <f t="shared" si="5"/>
        <v>1062.6000000000001</v>
      </c>
      <c r="G58" s="47">
        <f>G57</f>
        <v>26440</v>
      </c>
      <c r="H58" s="49">
        <f t="shared" si="6"/>
        <v>25541040</v>
      </c>
      <c r="I58" s="49">
        <f t="shared" si="9"/>
        <v>27584323</v>
      </c>
      <c r="J58" s="50">
        <f t="shared" si="7"/>
        <v>57500</v>
      </c>
      <c r="K58" s="51">
        <f t="shared" si="8"/>
        <v>3187800.0000000005</v>
      </c>
      <c r="L58" s="52" t="s">
        <v>27</v>
      </c>
      <c r="N58"/>
    </row>
    <row r="59" spans="1:14" s="1" customFormat="1" x14ac:dyDescent="0.25">
      <c r="A59" s="65">
        <v>53</v>
      </c>
      <c r="B59" s="47">
        <v>2003</v>
      </c>
      <c r="C59" s="47">
        <v>20</v>
      </c>
      <c r="D59" s="47" t="s">
        <v>13</v>
      </c>
      <c r="E59" s="48">
        <v>685</v>
      </c>
      <c r="F59" s="48">
        <f t="shared" si="5"/>
        <v>753.50000000000011</v>
      </c>
      <c r="G59" s="47">
        <f>G58</f>
        <v>26440</v>
      </c>
      <c r="H59" s="49">
        <f t="shared" si="6"/>
        <v>18111400</v>
      </c>
      <c r="I59" s="49">
        <f t="shared" si="9"/>
        <v>19560312</v>
      </c>
      <c r="J59" s="50">
        <f t="shared" si="7"/>
        <v>41000</v>
      </c>
      <c r="K59" s="51">
        <f t="shared" si="8"/>
        <v>2260500.0000000005</v>
      </c>
      <c r="L59" s="52" t="s">
        <v>27</v>
      </c>
      <c r="N59"/>
    </row>
    <row r="60" spans="1:14" s="1" customFormat="1" x14ac:dyDescent="0.25">
      <c r="A60" s="65">
        <v>54</v>
      </c>
      <c r="B60" s="47">
        <v>2004</v>
      </c>
      <c r="C60" s="47">
        <v>20</v>
      </c>
      <c r="D60" s="47" t="s">
        <v>13</v>
      </c>
      <c r="E60" s="48">
        <v>685</v>
      </c>
      <c r="F60" s="48">
        <f t="shared" si="5"/>
        <v>753.50000000000011</v>
      </c>
      <c r="G60" s="47">
        <f>G59</f>
        <v>26440</v>
      </c>
      <c r="H60" s="49">
        <f t="shared" si="6"/>
        <v>18111400</v>
      </c>
      <c r="I60" s="49">
        <f t="shared" si="9"/>
        <v>19560312</v>
      </c>
      <c r="J60" s="50">
        <f t="shared" si="7"/>
        <v>41000</v>
      </c>
      <c r="K60" s="51">
        <f t="shared" si="8"/>
        <v>2260500.0000000005</v>
      </c>
      <c r="L60" s="52" t="s">
        <v>27</v>
      </c>
      <c r="N60"/>
    </row>
    <row r="61" spans="1:14" s="1" customFormat="1" x14ac:dyDescent="0.25">
      <c r="A61" s="65">
        <v>55</v>
      </c>
      <c r="B61" s="48">
        <v>2102</v>
      </c>
      <c r="C61" s="47">
        <v>21</v>
      </c>
      <c r="D61" s="47" t="s">
        <v>20</v>
      </c>
      <c r="E61" s="48">
        <v>966</v>
      </c>
      <c r="F61" s="48">
        <f t="shared" si="5"/>
        <v>1062.6000000000001</v>
      </c>
      <c r="G61" s="47">
        <f>G60+80</f>
        <v>26520</v>
      </c>
      <c r="H61" s="49">
        <f t="shared" si="6"/>
        <v>25618320</v>
      </c>
      <c r="I61" s="49">
        <f t="shared" si="9"/>
        <v>27667786</v>
      </c>
      <c r="J61" s="50">
        <f t="shared" si="7"/>
        <v>57500</v>
      </c>
      <c r="K61" s="51">
        <f t="shared" si="8"/>
        <v>3187800.0000000005</v>
      </c>
      <c r="L61" s="52" t="s">
        <v>27</v>
      </c>
      <c r="N61"/>
    </row>
    <row r="62" spans="1:14" s="1" customFormat="1" x14ac:dyDescent="0.25">
      <c r="A62" s="65">
        <v>56</v>
      </c>
      <c r="B62" s="47">
        <v>2103</v>
      </c>
      <c r="C62" s="47">
        <v>21</v>
      </c>
      <c r="D62" s="47" t="s">
        <v>13</v>
      </c>
      <c r="E62" s="48">
        <v>685</v>
      </c>
      <c r="F62" s="48">
        <f t="shared" si="5"/>
        <v>753.50000000000011</v>
      </c>
      <c r="G62" s="47">
        <f>G61</f>
        <v>26520</v>
      </c>
      <c r="H62" s="49">
        <f t="shared" si="6"/>
        <v>18166200</v>
      </c>
      <c r="I62" s="49">
        <f t="shared" si="9"/>
        <v>19619496</v>
      </c>
      <c r="J62" s="50">
        <f t="shared" si="7"/>
        <v>41000</v>
      </c>
      <c r="K62" s="51">
        <f t="shared" si="8"/>
        <v>2260500.0000000005</v>
      </c>
      <c r="L62" s="52" t="s">
        <v>27</v>
      </c>
      <c r="N62"/>
    </row>
    <row r="63" spans="1:14" s="1" customFormat="1" x14ac:dyDescent="0.25">
      <c r="A63" s="65">
        <v>57</v>
      </c>
      <c r="B63" s="47">
        <v>2104</v>
      </c>
      <c r="C63" s="47">
        <v>21</v>
      </c>
      <c r="D63" s="47" t="s">
        <v>13</v>
      </c>
      <c r="E63" s="48">
        <v>966</v>
      </c>
      <c r="F63" s="48">
        <f t="shared" si="5"/>
        <v>1062.6000000000001</v>
      </c>
      <c r="G63" s="47">
        <f>G62</f>
        <v>26520</v>
      </c>
      <c r="H63" s="49">
        <f t="shared" si="6"/>
        <v>25618320</v>
      </c>
      <c r="I63" s="49">
        <f t="shared" si="9"/>
        <v>27667786</v>
      </c>
      <c r="J63" s="50">
        <f t="shared" si="7"/>
        <v>57500</v>
      </c>
      <c r="K63" s="51">
        <f t="shared" si="8"/>
        <v>3187800.0000000005</v>
      </c>
      <c r="L63" s="52" t="s">
        <v>27</v>
      </c>
      <c r="N63"/>
    </row>
    <row r="64" spans="1:14" s="1" customFormat="1" x14ac:dyDescent="0.25">
      <c r="A64" s="65">
        <v>58</v>
      </c>
      <c r="B64" s="48">
        <v>2201</v>
      </c>
      <c r="C64" s="47">
        <v>22</v>
      </c>
      <c r="D64" s="47" t="s">
        <v>20</v>
      </c>
      <c r="E64" s="48">
        <v>966</v>
      </c>
      <c r="F64" s="48">
        <f t="shared" si="5"/>
        <v>1062.6000000000001</v>
      </c>
      <c r="G64" s="47">
        <f>G63+80</f>
        <v>26600</v>
      </c>
      <c r="H64" s="49">
        <f t="shared" si="6"/>
        <v>25695600</v>
      </c>
      <c r="I64" s="49">
        <f t="shared" si="9"/>
        <v>27751248</v>
      </c>
      <c r="J64" s="50">
        <f t="shared" si="7"/>
        <v>58000</v>
      </c>
      <c r="K64" s="51">
        <f t="shared" si="8"/>
        <v>3187800.0000000005</v>
      </c>
      <c r="L64" s="52" t="s">
        <v>27</v>
      </c>
      <c r="N64"/>
    </row>
    <row r="65" spans="1:14" s="1" customFormat="1" x14ac:dyDescent="0.25">
      <c r="A65" s="65">
        <v>59</v>
      </c>
      <c r="B65" s="48">
        <v>2202</v>
      </c>
      <c r="C65" s="47">
        <v>22</v>
      </c>
      <c r="D65" s="47" t="s">
        <v>20</v>
      </c>
      <c r="E65" s="48">
        <v>966</v>
      </c>
      <c r="F65" s="48">
        <f t="shared" si="5"/>
        <v>1062.6000000000001</v>
      </c>
      <c r="G65" s="47">
        <f>G64</f>
        <v>26600</v>
      </c>
      <c r="H65" s="49">
        <f t="shared" si="6"/>
        <v>25695600</v>
      </c>
      <c r="I65" s="49">
        <f t="shared" si="9"/>
        <v>27751248</v>
      </c>
      <c r="J65" s="50">
        <f t="shared" si="7"/>
        <v>58000</v>
      </c>
      <c r="K65" s="51">
        <f t="shared" si="8"/>
        <v>3187800.0000000005</v>
      </c>
      <c r="L65" s="52" t="s">
        <v>27</v>
      </c>
      <c r="N65"/>
    </row>
    <row r="66" spans="1:14" s="1" customFormat="1" x14ac:dyDescent="0.25">
      <c r="A66" s="65">
        <v>60</v>
      </c>
      <c r="B66" s="47">
        <v>2203</v>
      </c>
      <c r="C66" s="47">
        <v>22</v>
      </c>
      <c r="D66" s="47" t="s">
        <v>13</v>
      </c>
      <c r="E66" s="48">
        <v>685</v>
      </c>
      <c r="F66" s="48">
        <f t="shared" si="5"/>
        <v>753.50000000000011</v>
      </c>
      <c r="G66" s="47">
        <f>G65</f>
        <v>26600</v>
      </c>
      <c r="H66" s="49">
        <f t="shared" si="6"/>
        <v>18221000</v>
      </c>
      <c r="I66" s="49">
        <f t="shared" si="9"/>
        <v>19678680</v>
      </c>
      <c r="J66" s="50">
        <f t="shared" si="7"/>
        <v>41000</v>
      </c>
      <c r="K66" s="51">
        <f t="shared" si="8"/>
        <v>2260500.0000000005</v>
      </c>
      <c r="L66" s="52" t="s">
        <v>27</v>
      </c>
      <c r="N66"/>
    </row>
    <row r="67" spans="1:14" s="1" customFormat="1" x14ac:dyDescent="0.25">
      <c r="A67" s="65">
        <v>61</v>
      </c>
      <c r="B67" s="47">
        <v>2204</v>
      </c>
      <c r="C67" s="47">
        <v>22</v>
      </c>
      <c r="D67" s="47" t="s">
        <v>13</v>
      </c>
      <c r="E67" s="48">
        <v>685</v>
      </c>
      <c r="F67" s="48">
        <f t="shared" si="5"/>
        <v>753.50000000000011</v>
      </c>
      <c r="G67" s="47">
        <f>G66</f>
        <v>26600</v>
      </c>
      <c r="H67" s="49">
        <f t="shared" si="6"/>
        <v>18221000</v>
      </c>
      <c r="I67" s="49">
        <f t="shared" si="9"/>
        <v>19678680</v>
      </c>
      <c r="J67" s="50">
        <f t="shared" si="7"/>
        <v>41000</v>
      </c>
      <c r="K67" s="51">
        <f t="shared" si="8"/>
        <v>2260500.0000000005</v>
      </c>
      <c r="L67" s="52" t="s">
        <v>27</v>
      </c>
      <c r="N67"/>
    </row>
    <row r="68" spans="1:14" s="1" customFormat="1" x14ac:dyDescent="0.25">
      <c r="A68" s="67" t="s">
        <v>3</v>
      </c>
      <c r="B68" s="67"/>
      <c r="C68" s="67"/>
      <c r="D68" s="67"/>
      <c r="E68" s="61">
        <f t="shared" ref="E68:F68" si="10">SUM(E47:E67)</f>
        <v>17476</v>
      </c>
      <c r="F68" s="61">
        <f t="shared" si="10"/>
        <v>19223.600000000002</v>
      </c>
      <c r="G68" s="47"/>
      <c r="H68" s="62">
        <f>SUM(H47:H67)</f>
        <v>461614400</v>
      </c>
      <c r="I68" s="62">
        <f>SUM(I47:I67)</f>
        <v>498543552</v>
      </c>
      <c r="J68" s="62"/>
      <c r="K68" s="62">
        <f>SUM(K47:K67)</f>
        <v>57670800.000000007</v>
      </c>
      <c r="L68" s="52"/>
      <c r="N68"/>
    </row>
  </sheetData>
  <mergeCells count="4">
    <mergeCell ref="A1:L1"/>
    <mergeCell ref="A43:D43"/>
    <mergeCell ref="A45:L45"/>
    <mergeCell ref="A68:D6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0F47-8E23-4AC9-95BC-C9A675557C74}">
  <dimension ref="A1:M23"/>
  <sheetViews>
    <sheetView topLeftCell="A2" zoomScale="145" zoomScaleNormal="145" workbookViewId="0">
      <selection activeCell="E23" sqref="E23"/>
    </sheetView>
  </sheetViews>
  <sheetFormatPr defaultRowHeight="15" x14ac:dyDescent="0.25"/>
  <cols>
    <col min="1" max="1" width="4.28515625" style="68" customWidth="1"/>
    <col min="2" max="2" width="6.5703125" style="66" customWidth="1"/>
    <col min="3" max="3" width="5.7109375" style="66" customWidth="1"/>
    <col min="4" max="4" width="7.85546875" style="66" customWidth="1"/>
    <col min="5" max="5" width="7.42578125" style="69" customWidth="1"/>
    <col min="6" max="6" width="7.28515625" style="66" customWidth="1"/>
    <col min="7" max="7" width="7.85546875" style="66" customWidth="1"/>
    <col min="8" max="8" width="13.85546875" style="66" customWidth="1"/>
    <col min="9" max="9" width="14.85546875" style="66" customWidth="1"/>
    <col min="10" max="10" width="9.85546875" style="66" customWidth="1"/>
    <col min="11" max="11" width="10.7109375" style="66" customWidth="1"/>
    <col min="12" max="12" width="9.5703125" style="66" customWidth="1"/>
    <col min="13" max="13" width="10.28515625" style="1" bestFit="1" customWidth="1"/>
    <col min="14" max="14" width="10.42578125" bestFit="1" customWidth="1"/>
  </cols>
  <sheetData>
    <row r="1" spans="1:13" ht="24.75" customHeight="1" x14ac:dyDescent="0.25">
      <c r="A1" s="41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3" ht="57" customHeight="1" x14ac:dyDescent="0.25">
      <c r="A2" s="42" t="s">
        <v>1</v>
      </c>
      <c r="B2" s="43" t="s">
        <v>0</v>
      </c>
      <c r="C2" s="44" t="s">
        <v>2</v>
      </c>
      <c r="D2" s="44" t="s">
        <v>12</v>
      </c>
      <c r="E2" s="44" t="s">
        <v>28</v>
      </c>
      <c r="F2" s="44" t="s">
        <v>11</v>
      </c>
      <c r="G2" s="44" t="s">
        <v>44</v>
      </c>
      <c r="H2" s="44" t="s">
        <v>45</v>
      </c>
      <c r="I2" s="44" t="s">
        <v>46</v>
      </c>
      <c r="J2" s="44" t="s">
        <v>47</v>
      </c>
      <c r="K2" s="44" t="s">
        <v>48</v>
      </c>
      <c r="L2" s="44" t="s">
        <v>23</v>
      </c>
    </row>
    <row r="3" spans="1:13" x14ac:dyDescent="0.25">
      <c r="A3" s="45">
        <v>1</v>
      </c>
      <c r="B3" s="46">
        <v>201</v>
      </c>
      <c r="C3" s="47">
        <v>2</v>
      </c>
      <c r="D3" s="47" t="s">
        <v>20</v>
      </c>
      <c r="E3" s="47">
        <v>865</v>
      </c>
      <c r="F3" s="48">
        <f t="shared" ref="F3:F22" si="0">E3*1.1</f>
        <v>951.50000000000011</v>
      </c>
      <c r="G3" s="47">
        <v>25000</v>
      </c>
      <c r="H3" s="49">
        <v>0</v>
      </c>
      <c r="I3" s="49">
        <f>ROUND(H3*1.08,0)</f>
        <v>0</v>
      </c>
      <c r="J3" s="50">
        <f t="shared" ref="J3:J22" si="1">MROUND((I3*0.025/12),500)</f>
        <v>0</v>
      </c>
      <c r="K3" s="51">
        <f t="shared" ref="K3:K22" si="2">F3*3000</f>
        <v>2854500.0000000005</v>
      </c>
      <c r="L3" s="52" t="s">
        <v>24</v>
      </c>
      <c r="M3" s="5"/>
    </row>
    <row r="4" spans="1:13" x14ac:dyDescent="0.25">
      <c r="A4" s="45">
        <v>2</v>
      </c>
      <c r="B4" s="46">
        <v>202</v>
      </c>
      <c r="C4" s="47">
        <v>2</v>
      </c>
      <c r="D4" s="47" t="s">
        <v>20</v>
      </c>
      <c r="E4" s="47">
        <v>865</v>
      </c>
      <c r="F4" s="48">
        <f t="shared" si="0"/>
        <v>951.50000000000011</v>
      </c>
      <c r="G4" s="47">
        <f>G3</f>
        <v>25000</v>
      </c>
      <c r="H4" s="49">
        <v>0</v>
      </c>
      <c r="I4" s="49">
        <f t="shared" ref="I4:I22" si="3">ROUND(H4*1.08,0)</f>
        <v>0</v>
      </c>
      <c r="J4" s="50">
        <f t="shared" si="1"/>
        <v>0</v>
      </c>
      <c r="K4" s="51">
        <f t="shared" si="2"/>
        <v>2854500.0000000005</v>
      </c>
      <c r="L4" s="52" t="s">
        <v>24</v>
      </c>
    </row>
    <row r="5" spans="1:13" x14ac:dyDescent="0.25">
      <c r="A5" s="45">
        <v>3</v>
      </c>
      <c r="B5" s="46">
        <v>203</v>
      </c>
      <c r="C5" s="47">
        <v>2</v>
      </c>
      <c r="D5" s="47" t="s">
        <v>20</v>
      </c>
      <c r="E5" s="47">
        <v>865</v>
      </c>
      <c r="F5" s="48">
        <f t="shared" si="0"/>
        <v>951.50000000000011</v>
      </c>
      <c r="G5" s="47">
        <f>G4</f>
        <v>25000</v>
      </c>
      <c r="H5" s="49">
        <v>0</v>
      </c>
      <c r="I5" s="49">
        <f t="shared" si="3"/>
        <v>0</v>
      </c>
      <c r="J5" s="50">
        <f t="shared" si="1"/>
        <v>0</v>
      </c>
      <c r="K5" s="51">
        <f t="shared" si="2"/>
        <v>2854500.0000000005</v>
      </c>
      <c r="L5" s="52" t="s">
        <v>24</v>
      </c>
    </row>
    <row r="6" spans="1:13" x14ac:dyDescent="0.25">
      <c r="A6" s="45">
        <v>4</v>
      </c>
      <c r="B6" s="46">
        <v>204</v>
      </c>
      <c r="C6" s="47">
        <v>2</v>
      </c>
      <c r="D6" s="47" t="s">
        <v>20</v>
      </c>
      <c r="E6" s="47">
        <v>865</v>
      </c>
      <c r="F6" s="48">
        <f t="shared" si="0"/>
        <v>951.50000000000011</v>
      </c>
      <c r="G6" s="47">
        <f>G5</f>
        <v>25000</v>
      </c>
      <c r="H6" s="49">
        <v>0</v>
      </c>
      <c r="I6" s="49">
        <f t="shared" si="3"/>
        <v>0</v>
      </c>
      <c r="J6" s="50">
        <f t="shared" si="1"/>
        <v>0</v>
      </c>
      <c r="K6" s="51">
        <f t="shared" si="2"/>
        <v>2854500.0000000005</v>
      </c>
      <c r="L6" s="52" t="s">
        <v>24</v>
      </c>
    </row>
    <row r="7" spans="1:13" x14ac:dyDescent="0.25">
      <c r="A7" s="45">
        <v>5</v>
      </c>
      <c r="B7" s="46">
        <v>301</v>
      </c>
      <c r="C7" s="47">
        <v>3</v>
      </c>
      <c r="D7" s="47" t="s">
        <v>20</v>
      </c>
      <c r="E7" s="47">
        <v>865</v>
      </c>
      <c r="F7" s="48">
        <f t="shared" si="0"/>
        <v>951.50000000000011</v>
      </c>
      <c r="G7" s="47">
        <f>G6+80</f>
        <v>25080</v>
      </c>
      <c r="H7" s="49">
        <v>0</v>
      </c>
      <c r="I7" s="49">
        <f t="shared" si="3"/>
        <v>0</v>
      </c>
      <c r="J7" s="50">
        <f t="shared" si="1"/>
        <v>0</v>
      </c>
      <c r="K7" s="51">
        <f t="shared" si="2"/>
        <v>2854500.0000000005</v>
      </c>
      <c r="L7" s="52" t="s">
        <v>24</v>
      </c>
    </row>
    <row r="8" spans="1:13" x14ac:dyDescent="0.25">
      <c r="A8" s="45">
        <v>6</v>
      </c>
      <c r="B8" s="46">
        <v>302</v>
      </c>
      <c r="C8" s="47">
        <v>3</v>
      </c>
      <c r="D8" s="47" t="s">
        <v>20</v>
      </c>
      <c r="E8" s="47">
        <v>865</v>
      </c>
      <c r="F8" s="48">
        <f t="shared" si="0"/>
        <v>951.50000000000011</v>
      </c>
      <c r="G8" s="47">
        <f>G7</f>
        <v>25080</v>
      </c>
      <c r="H8" s="49">
        <v>0</v>
      </c>
      <c r="I8" s="49">
        <f t="shared" si="3"/>
        <v>0</v>
      </c>
      <c r="J8" s="50">
        <f t="shared" si="1"/>
        <v>0</v>
      </c>
      <c r="K8" s="51">
        <f t="shared" si="2"/>
        <v>2854500.0000000005</v>
      </c>
      <c r="L8" s="52" t="s">
        <v>24</v>
      </c>
    </row>
    <row r="9" spans="1:13" x14ac:dyDescent="0.25">
      <c r="A9" s="45">
        <v>7</v>
      </c>
      <c r="B9" s="46">
        <v>303</v>
      </c>
      <c r="C9" s="47">
        <v>3</v>
      </c>
      <c r="D9" s="47" t="s">
        <v>20</v>
      </c>
      <c r="E9" s="47">
        <v>865</v>
      </c>
      <c r="F9" s="48">
        <f t="shared" si="0"/>
        <v>951.50000000000011</v>
      </c>
      <c r="G9" s="47">
        <f>G8</f>
        <v>25080</v>
      </c>
      <c r="H9" s="49">
        <v>0</v>
      </c>
      <c r="I9" s="49">
        <f t="shared" si="3"/>
        <v>0</v>
      </c>
      <c r="J9" s="50">
        <f t="shared" si="1"/>
        <v>0</v>
      </c>
      <c r="K9" s="51">
        <f t="shared" si="2"/>
        <v>2854500.0000000005</v>
      </c>
      <c r="L9" s="52" t="s">
        <v>24</v>
      </c>
    </row>
    <row r="10" spans="1:13" x14ac:dyDescent="0.25">
      <c r="A10" s="45">
        <v>8</v>
      </c>
      <c r="B10" s="46">
        <v>304</v>
      </c>
      <c r="C10" s="47">
        <v>3</v>
      </c>
      <c r="D10" s="47" t="s">
        <v>20</v>
      </c>
      <c r="E10" s="47">
        <v>865</v>
      </c>
      <c r="F10" s="48">
        <f t="shared" si="0"/>
        <v>951.50000000000011</v>
      </c>
      <c r="G10" s="47">
        <f>G9</f>
        <v>25080</v>
      </c>
      <c r="H10" s="49">
        <v>0</v>
      </c>
      <c r="I10" s="49">
        <f t="shared" si="3"/>
        <v>0</v>
      </c>
      <c r="J10" s="50">
        <f t="shared" si="1"/>
        <v>0</v>
      </c>
      <c r="K10" s="51">
        <f t="shared" si="2"/>
        <v>2854500.0000000005</v>
      </c>
      <c r="L10" s="52" t="s">
        <v>24</v>
      </c>
    </row>
    <row r="11" spans="1:13" x14ac:dyDescent="0.25">
      <c r="A11" s="45">
        <v>9</v>
      </c>
      <c r="B11" s="46">
        <v>401</v>
      </c>
      <c r="C11" s="47">
        <v>4</v>
      </c>
      <c r="D11" s="47" t="s">
        <v>20</v>
      </c>
      <c r="E11" s="47">
        <v>865</v>
      </c>
      <c r="F11" s="48">
        <f t="shared" si="0"/>
        <v>951.50000000000011</v>
      </c>
      <c r="G11" s="47">
        <f>G10+80</f>
        <v>25160</v>
      </c>
      <c r="H11" s="49">
        <v>0</v>
      </c>
      <c r="I11" s="49">
        <f t="shared" si="3"/>
        <v>0</v>
      </c>
      <c r="J11" s="50">
        <f t="shared" si="1"/>
        <v>0</v>
      </c>
      <c r="K11" s="51">
        <f t="shared" si="2"/>
        <v>2854500.0000000005</v>
      </c>
      <c r="L11" s="52" t="s">
        <v>24</v>
      </c>
    </row>
    <row r="12" spans="1:13" x14ac:dyDescent="0.25">
      <c r="A12" s="45">
        <v>10</v>
      </c>
      <c r="B12" s="46">
        <v>402</v>
      </c>
      <c r="C12" s="47">
        <v>4</v>
      </c>
      <c r="D12" s="47" t="s">
        <v>20</v>
      </c>
      <c r="E12" s="47">
        <v>865</v>
      </c>
      <c r="F12" s="48">
        <f t="shared" si="0"/>
        <v>951.50000000000011</v>
      </c>
      <c r="G12" s="47">
        <f>G11</f>
        <v>25160</v>
      </c>
      <c r="H12" s="49">
        <v>0</v>
      </c>
      <c r="I12" s="49">
        <f t="shared" si="3"/>
        <v>0</v>
      </c>
      <c r="J12" s="50">
        <f t="shared" si="1"/>
        <v>0</v>
      </c>
      <c r="K12" s="51">
        <f t="shared" si="2"/>
        <v>2854500.0000000005</v>
      </c>
      <c r="L12" s="52" t="s">
        <v>24</v>
      </c>
    </row>
    <row r="13" spans="1:13" x14ac:dyDescent="0.25">
      <c r="A13" s="45">
        <v>11</v>
      </c>
      <c r="B13" s="46">
        <v>403</v>
      </c>
      <c r="C13" s="47">
        <v>4</v>
      </c>
      <c r="D13" s="47" t="s">
        <v>20</v>
      </c>
      <c r="E13" s="47">
        <v>865</v>
      </c>
      <c r="F13" s="48">
        <f t="shared" si="0"/>
        <v>951.50000000000011</v>
      </c>
      <c r="G13" s="47">
        <f>G12</f>
        <v>25160</v>
      </c>
      <c r="H13" s="49">
        <v>0</v>
      </c>
      <c r="I13" s="49">
        <f t="shared" si="3"/>
        <v>0</v>
      </c>
      <c r="J13" s="50">
        <f t="shared" si="1"/>
        <v>0</v>
      </c>
      <c r="K13" s="51">
        <f t="shared" si="2"/>
        <v>2854500.0000000005</v>
      </c>
      <c r="L13" s="52" t="s">
        <v>24</v>
      </c>
    </row>
    <row r="14" spans="1:13" x14ac:dyDescent="0.25">
      <c r="A14" s="45">
        <v>12</v>
      </c>
      <c r="B14" s="46">
        <v>404</v>
      </c>
      <c r="C14" s="47">
        <v>4</v>
      </c>
      <c r="D14" s="47" t="s">
        <v>20</v>
      </c>
      <c r="E14" s="47">
        <v>865</v>
      </c>
      <c r="F14" s="48">
        <f t="shared" si="0"/>
        <v>951.50000000000011</v>
      </c>
      <c r="G14" s="47">
        <f>G13</f>
        <v>25160</v>
      </c>
      <c r="H14" s="49">
        <v>0</v>
      </c>
      <c r="I14" s="49">
        <f t="shared" si="3"/>
        <v>0</v>
      </c>
      <c r="J14" s="50">
        <f t="shared" si="1"/>
        <v>0</v>
      </c>
      <c r="K14" s="51">
        <f t="shared" si="2"/>
        <v>2854500.0000000005</v>
      </c>
      <c r="L14" s="52" t="s">
        <v>24</v>
      </c>
    </row>
    <row r="15" spans="1:13" x14ac:dyDescent="0.25">
      <c r="A15" s="45">
        <v>13</v>
      </c>
      <c r="B15" s="46">
        <v>501</v>
      </c>
      <c r="C15" s="47">
        <v>5</v>
      </c>
      <c r="D15" s="47" t="s">
        <v>20</v>
      </c>
      <c r="E15" s="47">
        <v>865</v>
      </c>
      <c r="F15" s="48">
        <f t="shared" si="0"/>
        <v>951.50000000000011</v>
      </c>
      <c r="G15" s="47">
        <f>G14+80</f>
        <v>25240</v>
      </c>
      <c r="H15" s="49">
        <v>0</v>
      </c>
      <c r="I15" s="49">
        <f t="shared" si="3"/>
        <v>0</v>
      </c>
      <c r="J15" s="50">
        <f t="shared" si="1"/>
        <v>0</v>
      </c>
      <c r="K15" s="51">
        <f t="shared" si="2"/>
        <v>2854500.0000000005</v>
      </c>
      <c r="L15" s="52" t="s">
        <v>24</v>
      </c>
    </row>
    <row r="16" spans="1:13" x14ac:dyDescent="0.25">
      <c r="A16" s="45">
        <v>14</v>
      </c>
      <c r="B16" s="46">
        <v>502</v>
      </c>
      <c r="C16" s="47">
        <v>5</v>
      </c>
      <c r="D16" s="47" t="s">
        <v>20</v>
      </c>
      <c r="E16" s="47">
        <v>865</v>
      </c>
      <c r="F16" s="48">
        <f t="shared" si="0"/>
        <v>951.50000000000011</v>
      </c>
      <c r="G16" s="47">
        <f>G15</f>
        <v>25240</v>
      </c>
      <c r="H16" s="49">
        <v>0</v>
      </c>
      <c r="I16" s="49">
        <f t="shared" si="3"/>
        <v>0</v>
      </c>
      <c r="J16" s="50">
        <f t="shared" si="1"/>
        <v>0</v>
      </c>
      <c r="K16" s="51">
        <f t="shared" si="2"/>
        <v>2854500.0000000005</v>
      </c>
      <c r="L16" s="52" t="s">
        <v>24</v>
      </c>
    </row>
    <row r="17" spans="1:13" x14ac:dyDescent="0.25">
      <c r="A17" s="45">
        <v>15</v>
      </c>
      <c r="B17" s="46">
        <v>503</v>
      </c>
      <c r="C17" s="47">
        <v>5</v>
      </c>
      <c r="D17" s="47" t="s">
        <v>20</v>
      </c>
      <c r="E17" s="47">
        <v>865</v>
      </c>
      <c r="F17" s="48">
        <f t="shared" si="0"/>
        <v>951.50000000000011</v>
      </c>
      <c r="G17" s="47">
        <f>G16</f>
        <v>25240</v>
      </c>
      <c r="H17" s="49">
        <v>0</v>
      </c>
      <c r="I17" s="49">
        <f t="shared" si="3"/>
        <v>0</v>
      </c>
      <c r="J17" s="50">
        <f t="shared" si="1"/>
        <v>0</v>
      </c>
      <c r="K17" s="51">
        <f t="shared" si="2"/>
        <v>2854500.0000000005</v>
      </c>
      <c r="L17" s="52" t="s">
        <v>24</v>
      </c>
    </row>
    <row r="18" spans="1:13" x14ac:dyDescent="0.25">
      <c r="A18" s="45">
        <v>16</v>
      </c>
      <c r="B18" s="46">
        <v>504</v>
      </c>
      <c r="C18" s="47">
        <v>5</v>
      </c>
      <c r="D18" s="47" t="s">
        <v>20</v>
      </c>
      <c r="E18" s="47">
        <v>865</v>
      </c>
      <c r="F18" s="48">
        <f t="shared" si="0"/>
        <v>951.50000000000011</v>
      </c>
      <c r="G18" s="47">
        <f>G17</f>
        <v>25240</v>
      </c>
      <c r="H18" s="49">
        <v>0</v>
      </c>
      <c r="I18" s="49">
        <f t="shared" si="3"/>
        <v>0</v>
      </c>
      <c r="J18" s="50">
        <f t="shared" si="1"/>
        <v>0</v>
      </c>
      <c r="K18" s="51">
        <f t="shared" si="2"/>
        <v>2854500.0000000005</v>
      </c>
      <c r="L18" s="52" t="s">
        <v>24</v>
      </c>
    </row>
    <row r="19" spans="1:13" x14ac:dyDescent="0.25">
      <c r="A19" s="45">
        <v>17</v>
      </c>
      <c r="B19" s="46">
        <v>601</v>
      </c>
      <c r="C19" s="47">
        <v>6</v>
      </c>
      <c r="D19" s="47" t="s">
        <v>20</v>
      </c>
      <c r="E19" s="47">
        <v>865</v>
      </c>
      <c r="F19" s="48">
        <f t="shared" si="0"/>
        <v>951.50000000000011</v>
      </c>
      <c r="G19" s="47">
        <f>G18+80</f>
        <v>25320</v>
      </c>
      <c r="H19" s="49">
        <v>0</v>
      </c>
      <c r="I19" s="49">
        <f t="shared" si="3"/>
        <v>0</v>
      </c>
      <c r="J19" s="50">
        <f t="shared" si="1"/>
        <v>0</v>
      </c>
      <c r="K19" s="51">
        <f t="shared" si="2"/>
        <v>2854500.0000000005</v>
      </c>
      <c r="L19" s="52" t="s">
        <v>24</v>
      </c>
    </row>
    <row r="20" spans="1:13" x14ac:dyDescent="0.25">
      <c r="A20" s="45">
        <v>18</v>
      </c>
      <c r="B20" s="46">
        <v>602</v>
      </c>
      <c r="C20" s="47">
        <v>6</v>
      </c>
      <c r="D20" s="47" t="s">
        <v>20</v>
      </c>
      <c r="E20" s="47">
        <v>865</v>
      </c>
      <c r="F20" s="48">
        <f t="shared" si="0"/>
        <v>951.50000000000011</v>
      </c>
      <c r="G20" s="47">
        <f>G19</f>
        <v>25320</v>
      </c>
      <c r="H20" s="49">
        <v>0</v>
      </c>
      <c r="I20" s="49">
        <f t="shared" si="3"/>
        <v>0</v>
      </c>
      <c r="J20" s="50">
        <f t="shared" si="1"/>
        <v>0</v>
      </c>
      <c r="K20" s="51">
        <f t="shared" si="2"/>
        <v>2854500.0000000005</v>
      </c>
      <c r="L20" s="52" t="s">
        <v>24</v>
      </c>
    </row>
    <row r="21" spans="1:13" x14ac:dyDescent="0.25">
      <c r="A21" s="45">
        <v>19</v>
      </c>
      <c r="B21" s="46">
        <v>603</v>
      </c>
      <c r="C21" s="47">
        <v>6</v>
      </c>
      <c r="D21" s="47" t="s">
        <v>20</v>
      </c>
      <c r="E21" s="47">
        <v>865</v>
      </c>
      <c r="F21" s="48">
        <f t="shared" si="0"/>
        <v>951.50000000000011</v>
      </c>
      <c r="G21" s="47">
        <f>G20</f>
        <v>25320</v>
      </c>
      <c r="H21" s="49">
        <v>0</v>
      </c>
      <c r="I21" s="49">
        <f t="shared" si="3"/>
        <v>0</v>
      </c>
      <c r="J21" s="50">
        <f t="shared" si="1"/>
        <v>0</v>
      </c>
      <c r="K21" s="51">
        <f t="shared" si="2"/>
        <v>2854500.0000000005</v>
      </c>
      <c r="L21" s="52" t="s">
        <v>24</v>
      </c>
    </row>
    <row r="22" spans="1:13" x14ac:dyDescent="0.25">
      <c r="A22" s="45">
        <v>20</v>
      </c>
      <c r="B22" s="46">
        <v>604</v>
      </c>
      <c r="C22" s="47">
        <v>6</v>
      </c>
      <c r="D22" s="47" t="s">
        <v>20</v>
      </c>
      <c r="E22" s="47">
        <v>865</v>
      </c>
      <c r="F22" s="48">
        <f t="shared" si="0"/>
        <v>951.50000000000011</v>
      </c>
      <c r="G22" s="47">
        <f>G21</f>
        <v>25320</v>
      </c>
      <c r="H22" s="49">
        <v>0</v>
      </c>
      <c r="I22" s="49">
        <f t="shared" si="3"/>
        <v>0</v>
      </c>
      <c r="J22" s="50">
        <f t="shared" si="1"/>
        <v>0</v>
      </c>
      <c r="K22" s="51">
        <f t="shared" si="2"/>
        <v>2854500.0000000005</v>
      </c>
      <c r="L22" s="52" t="s">
        <v>24</v>
      </c>
      <c r="M22" s="5"/>
    </row>
    <row r="23" spans="1:13" x14ac:dyDescent="0.25">
      <c r="A23" s="58" t="s">
        <v>3</v>
      </c>
      <c r="B23" s="59"/>
      <c r="C23" s="59"/>
      <c r="D23" s="60"/>
      <c r="E23" s="61">
        <f>SUM(E3:E22)</f>
        <v>17300</v>
      </c>
      <c r="F23" s="61">
        <f>SUM(F3:F22)</f>
        <v>19030.000000000004</v>
      </c>
      <c r="G23" s="47"/>
      <c r="H23" s="62">
        <f>SUM(H3:H22)</f>
        <v>0</v>
      </c>
      <c r="I23" s="62">
        <f>SUM(I3:I22)</f>
        <v>0</v>
      </c>
      <c r="J23" s="62"/>
      <c r="K23" s="62">
        <f>SUM(K3:K22)</f>
        <v>57090000.000000007</v>
      </c>
      <c r="L23" s="52"/>
    </row>
  </sheetData>
  <mergeCells count="2">
    <mergeCell ref="A1:L1"/>
    <mergeCell ref="A23:D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"/>
  <sheetViews>
    <sheetView topLeftCell="B1" zoomScale="130" zoomScaleNormal="130" workbookViewId="0">
      <selection activeCell="K7" sqref="K7"/>
    </sheetView>
  </sheetViews>
  <sheetFormatPr defaultRowHeight="15" x14ac:dyDescent="0.25"/>
  <cols>
    <col min="1" max="2" width="9.140625" style="1"/>
    <col min="3" max="3" width="25.5703125" style="1" customWidth="1"/>
    <col min="4" max="4" width="18.5703125" style="1" customWidth="1"/>
    <col min="5" max="5" width="10.42578125" style="1" customWidth="1"/>
    <col min="6" max="7" width="11.5703125" style="1" bestFit="1" customWidth="1"/>
    <col min="8" max="8" width="19.28515625" style="1" customWidth="1"/>
    <col min="9" max="9" width="21" style="1" customWidth="1"/>
    <col min="10" max="10" width="5.7109375" style="1" customWidth="1"/>
    <col min="11" max="11" width="19.28515625" style="1" customWidth="1"/>
    <col min="12" max="12" width="16.28515625" bestFit="1" customWidth="1"/>
    <col min="13" max="13" width="21.42578125" customWidth="1"/>
  </cols>
  <sheetData>
    <row r="1" spans="1:14" x14ac:dyDescent="0.25">
      <c r="A1" s="72" t="s">
        <v>4</v>
      </c>
      <c r="B1" s="72" t="s">
        <v>30</v>
      </c>
      <c r="C1" s="72" t="s">
        <v>14</v>
      </c>
      <c r="D1" s="72" t="s">
        <v>10</v>
      </c>
      <c r="E1" s="72" t="s">
        <v>5</v>
      </c>
      <c r="F1" s="72" t="s">
        <v>6</v>
      </c>
      <c r="G1" s="72" t="s">
        <v>7</v>
      </c>
      <c r="H1" s="72" t="s">
        <v>8</v>
      </c>
      <c r="I1" s="72" t="s">
        <v>9</v>
      </c>
      <c r="M1" s="1"/>
      <c r="N1" s="1"/>
    </row>
    <row r="2" spans="1:14" ht="36.75" customHeight="1" x14ac:dyDescent="0.25">
      <c r="A2" s="73">
        <v>1</v>
      </c>
      <c r="B2" s="73" t="s">
        <v>53</v>
      </c>
      <c r="C2" s="74" t="s">
        <v>31</v>
      </c>
      <c r="D2" s="75" t="s">
        <v>49</v>
      </c>
      <c r="E2" s="76">
        <f>21+19</f>
        <v>40</v>
      </c>
      <c r="F2" s="48">
        <v>32736</v>
      </c>
      <c r="G2" s="91">
        <v>36010</v>
      </c>
      <c r="H2" s="77">
        <v>844145760</v>
      </c>
      <c r="I2" s="78">
        <v>911677421</v>
      </c>
      <c r="J2" s="12"/>
      <c r="K2" s="13"/>
      <c r="L2" s="7"/>
      <c r="M2" s="4"/>
      <c r="N2" s="1"/>
    </row>
    <row r="3" spans="1:14" ht="39" customHeight="1" x14ac:dyDescent="0.25">
      <c r="A3" s="79"/>
      <c r="B3" s="79"/>
      <c r="C3" s="74" t="s">
        <v>32</v>
      </c>
      <c r="D3" s="75" t="s">
        <v>50</v>
      </c>
      <c r="E3" s="76">
        <f>11+10</f>
        <v>21</v>
      </c>
      <c r="F3" s="80">
        <v>17476</v>
      </c>
      <c r="G3" s="81">
        <v>19224</v>
      </c>
      <c r="H3" s="77">
        <v>461614400</v>
      </c>
      <c r="I3" s="78">
        <v>498543552</v>
      </c>
      <c r="J3" s="12"/>
      <c r="K3" s="13"/>
      <c r="L3" s="7"/>
      <c r="M3" s="4"/>
      <c r="N3" s="1"/>
    </row>
    <row r="4" spans="1:14" ht="54.75" customHeight="1" x14ac:dyDescent="0.25">
      <c r="A4" s="82"/>
      <c r="B4" s="82"/>
      <c r="C4" s="74" t="s">
        <v>51</v>
      </c>
      <c r="D4" s="75" t="s">
        <v>52</v>
      </c>
      <c r="E4" s="76">
        <v>20</v>
      </c>
      <c r="F4" s="48">
        <v>17300</v>
      </c>
      <c r="G4" s="91">
        <v>19030</v>
      </c>
      <c r="H4" s="77">
        <v>0</v>
      </c>
      <c r="I4" s="78">
        <v>0</v>
      </c>
      <c r="J4" s="12"/>
      <c r="K4" s="13"/>
      <c r="L4" s="7"/>
      <c r="M4" s="4"/>
      <c r="N4" s="1"/>
    </row>
    <row r="5" spans="1:14" ht="19.5" customHeight="1" x14ac:dyDescent="0.25">
      <c r="A5" s="83" t="s">
        <v>33</v>
      </c>
      <c r="B5" s="84"/>
      <c r="C5" s="84"/>
      <c r="D5" s="85"/>
      <c r="E5" s="86">
        <f t="shared" ref="E5:I5" si="0">SUM(E2:E4)</f>
        <v>81</v>
      </c>
      <c r="F5" s="87">
        <f t="shared" si="0"/>
        <v>67512</v>
      </c>
      <c r="G5" s="88">
        <f t="shared" si="0"/>
        <v>74264</v>
      </c>
      <c r="H5" s="89">
        <f t="shared" si="0"/>
        <v>1305760160</v>
      </c>
      <c r="I5" s="90">
        <f t="shared" si="0"/>
        <v>1410220973</v>
      </c>
      <c r="J5" s="12"/>
      <c r="K5" s="13"/>
      <c r="L5" s="7"/>
      <c r="M5" s="4"/>
      <c r="N5" s="1"/>
    </row>
    <row r="6" spans="1:14" ht="18" customHeight="1" x14ac:dyDescent="0.25">
      <c r="A6" s="16"/>
      <c r="B6" s="14"/>
      <c r="C6" s="14"/>
      <c r="D6" s="15"/>
      <c r="E6" s="17"/>
      <c r="F6" s="18"/>
      <c r="G6" s="19"/>
      <c r="H6" s="20"/>
      <c r="I6" s="21"/>
      <c r="J6" s="12"/>
      <c r="K6" s="13"/>
      <c r="L6" s="7"/>
      <c r="M6" s="4"/>
      <c r="N6" s="1"/>
    </row>
    <row r="7" spans="1:14" x14ac:dyDescent="0.25">
      <c r="K7" s="92">
        <f>G5*3000</f>
        <v>222792000</v>
      </c>
    </row>
  </sheetData>
  <mergeCells count="3">
    <mergeCell ref="B2:B4"/>
    <mergeCell ref="A5:D5"/>
    <mergeCell ref="A2:A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W9:AA13"/>
  <sheetViews>
    <sheetView tabSelected="1" topLeftCell="C1" zoomScaleNormal="100" workbookViewId="0">
      <selection activeCell="Z11" sqref="Z11"/>
    </sheetView>
  </sheetViews>
  <sheetFormatPr defaultRowHeight="15" x14ac:dyDescent="0.25"/>
  <sheetData>
    <row r="9" spans="23:27" ht="15.75" thickBot="1" x14ac:dyDescent="0.3"/>
    <row r="10" spans="23:27" ht="17.25" thickBot="1" x14ac:dyDescent="0.3">
      <c r="W10" s="34">
        <v>1</v>
      </c>
      <c r="X10" s="34" t="s">
        <v>15</v>
      </c>
      <c r="Y10" s="34">
        <v>63.64</v>
      </c>
      <c r="Z10" s="2">
        <f>Y10*10.764</f>
        <v>685.02095999999995</v>
      </c>
      <c r="AA10" s="36">
        <v>30</v>
      </c>
    </row>
    <row r="11" spans="23:27" ht="17.25" thickBot="1" x14ac:dyDescent="0.3">
      <c r="W11" s="35">
        <v>2</v>
      </c>
      <c r="X11" s="35" t="s">
        <v>15</v>
      </c>
      <c r="Y11" s="35">
        <v>79.709999999999994</v>
      </c>
      <c r="Z11" s="2">
        <f t="shared" ref="Z11:Z12" si="0">Y11*10.764</f>
        <v>857.99843999999985</v>
      </c>
      <c r="AA11" s="37">
        <v>2</v>
      </c>
    </row>
    <row r="12" spans="23:27" ht="17.25" thickBot="1" x14ac:dyDescent="0.3">
      <c r="W12" s="34">
        <v>3</v>
      </c>
      <c r="X12" s="34" t="s">
        <v>21</v>
      </c>
      <c r="Y12" s="34">
        <v>89.74</v>
      </c>
      <c r="Z12" s="2">
        <f t="shared" si="0"/>
        <v>965.9613599999999</v>
      </c>
      <c r="AA12" s="36">
        <v>29</v>
      </c>
    </row>
    <row r="13" spans="23:27" x14ac:dyDescent="0.25">
      <c r="AA13" s="39">
        <f>SUM(AA10:AA12)</f>
        <v>61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2"/>
  <sheetViews>
    <sheetView zoomScaleNormal="100" workbookViewId="0">
      <selection activeCell="K16" sqref="K16"/>
    </sheetView>
  </sheetViews>
  <sheetFormatPr defaultRowHeight="15" x14ac:dyDescent="0.25"/>
  <sheetData>
    <row r="1" spans="1:10" x14ac:dyDescent="0.25">
      <c r="A1" s="3" t="s">
        <v>35</v>
      </c>
    </row>
    <row r="2" spans="1:10" x14ac:dyDescent="0.25">
      <c r="A2" t="s">
        <v>34</v>
      </c>
      <c r="B2">
        <v>1</v>
      </c>
      <c r="C2" t="s">
        <v>20</v>
      </c>
      <c r="D2">
        <v>80.319999999999993</v>
      </c>
      <c r="E2" s="2">
        <f>D2*10.764</f>
        <v>864.56447999999989</v>
      </c>
    </row>
    <row r="3" spans="1:10" x14ac:dyDescent="0.25">
      <c r="B3">
        <v>2</v>
      </c>
      <c r="C3" t="s">
        <v>20</v>
      </c>
      <c r="D3">
        <v>80.319999999999993</v>
      </c>
      <c r="E3" s="2">
        <f t="shared" ref="E3:E5" si="0">D3*10.764</f>
        <v>864.56447999999989</v>
      </c>
    </row>
    <row r="4" spans="1:10" ht="16.5" customHeight="1" x14ac:dyDescent="0.25">
      <c r="B4">
        <v>3</v>
      </c>
      <c r="C4" t="s">
        <v>20</v>
      </c>
      <c r="D4">
        <v>80.319999999999993</v>
      </c>
      <c r="E4" s="2">
        <f t="shared" si="0"/>
        <v>864.56447999999989</v>
      </c>
    </row>
    <row r="5" spans="1:10" ht="16.5" customHeight="1" x14ac:dyDescent="0.25">
      <c r="B5">
        <v>4</v>
      </c>
      <c r="C5" t="s">
        <v>20</v>
      </c>
      <c r="D5">
        <v>80.319999999999993</v>
      </c>
      <c r="E5" s="2">
        <f t="shared" si="0"/>
        <v>864.56447999999989</v>
      </c>
    </row>
    <row r="6" spans="1:10" ht="16.5" customHeight="1" x14ac:dyDescent="0.25"/>
    <row r="7" spans="1:10" x14ac:dyDescent="0.25">
      <c r="A7" s="3" t="s">
        <v>43</v>
      </c>
    </row>
    <row r="8" spans="1:10" x14ac:dyDescent="0.25">
      <c r="A8" t="s">
        <v>36</v>
      </c>
      <c r="B8">
        <v>1</v>
      </c>
      <c r="C8" t="s">
        <v>40</v>
      </c>
      <c r="D8">
        <v>0</v>
      </c>
      <c r="E8" s="2">
        <f t="shared" ref="E8:E11" si="1">D8*10.764</f>
        <v>0</v>
      </c>
    </row>
    <row r="9" spans="1:10" x14ac:dyDescent="0.25">
      <c r="B9">
        <v>2</v>
      </c>
      <c r="C9" s="38" t="s">
        <v>20</v>
      </c>
      <c r="D9">
        <v>84.93</v>
      </c>
      <c r="E9" s="2">
        <f t="shared" si="1"/>
        <v>914.18651999999997</v>
      </c>
    </row>
    <row r="10" spans="1:10" x14ac:dyDescent="0.25">
      <c r="B10">
        <v>3</v>
      </c>
      <c r="C10" s="38" t="s">
        <v>13</v>
      </c>
      <c r="D10">
        <v>68.75</v>
      </c>
      <c r="E10" s="2">
        <f t="shared" si="1"/>
        <v>740.02499999999998</v>
      </c>
    </row>
    <row r="11" spans="1:10" x14ac:dyDescent="0.25">
      <c r="B11">
        <v>4</v>
      </c>
      <c r="C11" s="38" t="s">
        <v>13</v>
      </c>
      <c r="D11">
        <v>68.75</v>
      </c>
      <c r="E11" s="2">
        <f t="shared" si="1"/>
        <v>740.02499999999998</v>
      </c>
    </row>
    <row r="13" spans="1:10" x14ac:dyDescent="0.25">
      <c r="A13" s="3" t="s">
        <v>37</v>
      </c>
    </row>
    <row r="14" spans="1:10" x14ac:dyDescent="0.25">
      <c r="A14" t="s">
        <v>38</v>
      </c>
      <c r="B14">
        <v>1</v>
      </c>
      <c r="C14" s="38" t="s">
        <v>20</v>
      </c>
      <c r="D14">
        <v>84.93</v>
      </c>
      <c r="E14" s="2">
        <f t="shared" ref="E14:E17" si="2">D14*10.764</f>
        <v>914.18651999999997</v>
      </c>
    </row>
    <row r="15" spans="1:10" x14ac:dyDescent="0.25">
      <c r="B15">
        <v>2</v>
      </c>
      <c r="C15" s="38" t="s">
        <v>20</v>
      </c>
      <c r="D15">
        <v>84.93</v>
      </c>
      <c r="E15" s="2">
        <f t="shared" si="2"/>
        <v>914.18651999999997</v>
      </c>
    </row>
    <row r="16" spans="1:10" ht="19.5" customHeight="1" x14ac:dyDescent="0.25">
      <c r="B16">
        <v>3</v>
      </c>
      <c r="C16" t="s">
        <v>13</v>
      </c>
      <c r="D16">
        <v>67.83</v>
      </c>
      <c r="E16" s="2">
        <f t="shared" si="2"/>
        <v>730.12211999999988</v>
      </c>
      <c r="J16" s="2">
        <f>E11-685</f>
        <v>55.024999999999977</v>
      </c>
    </row>
    <row r="17" spans="1:5" ht="17.25" customHeight="1" x14ac:dyDescent="0.25">
      <c r="B17">
        <v>4</v>
      </c>
      <c r="C17" t="s">
        <v>13</v>
      </c>
      <c r="D17">
        <v>67.83</v>
      </c>
      <c r="E17" s="2">
        <f t="shared" si="2"/>
        <v>730.12211999999988</v>
      </c>
    </row>
    <row r="19" spans="1:5" x14ac:dyDescent="0.25">
      <c r="A19" s="3" t="s">
        <v>39</v>
      </c>
    </row>
    <row r="20" spans="1:5" x14ac:dyDescent="0.25">
      <c r="A20" t="s">
        <v>38</v>
      </c>
      <c r="B20">
        <v>1</v>
      </c>
      <c r="C20" t="s">
        <v>41</v>
      </c>
      <c r="D20">
        <v>0</v>
      </c>
      <c r="E20" s="2">
        <f t="shared" ref="E20:E23" si="3">D20*10.764</f>
        <v>0</v>
      </c>
    </row>
    <row r="21" spans="1:5" x14ac:dyDescent="0.25">
      <c r="B21">
        <v>2</v>
      </c>
      <c r="C21" s="38" t="s">
        <v>20</v>
      </c>
      <c r="D21">
        <v>84.93</v>
      </c>
      <c r="E21" s="2">
        <f t="shared" si="3"/>
        <v>914.18651999999997</v>
      </c>
    </row>
    <row r="22" spans="1:5" x14ac:dyDescent="0.25">
      <c r="B22">
        <v>3</v>
      </c>
      <c r="C22" s="38" t="s">
        <v>13</v>
      </c>
      <c r="D22">
        <v>67.83</v>
      </c>
      <c r="E22" s="2">
        <f t="shared" si="3"/>
        <v>730.12211999999988</v>
      </c>
    </row>
    <row r="23" spans="1:5" x14ac:dyDescent="0.25">
      <c r="B23">
        <v>4</v>
      </c>
      <c r="C23" t="s">
        <v>41</v>
      </c>
      <c r="D23">
        <v>0</v>
      </c>
      <c r="E23" s="2">
        <f t="shared" si="3"/>
        <v>0</v>
      </c>
    </row>
    <row r="31" spans="1:5" ht="15" customHeight="1" x14ac:dyDescent="0.25"/>
    <row r="51" ht="19.5" customHeight="1" x14ac:dyDescent="0.25"/>
    <row r="61" ht="21.75" customHeight="1" x14ac:dyDescent="0.25"/>
    <row r="62" ht="19.5" customHeight="1" x14ac:dyDescent="0.25"/>
    <row r="63" ht="15" customHeight="1" x14ac:dyDescent="0.25"/>
    <row r="78" ht="21.75" customHeight="1" x14ac:dyDescent="0.25"/>
    <row r="90" ht="24.75" customHeight="1" x14ac:dyDescent="0.25"/>
    <row r="102" ht="23.25" customHeight="1" x14ac:dyDescent="0.25"/>
  </sheetData>
  <phoneticPr fontId="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A97-B405-43D9-98F8-7FA94480B65F}">
  <dimension ref="A1:P40"/>
  <sheetViews>
    <sheetView zoomScaleNormal="100" workbookViewId="0">
      <selection activeCell="J6" sqref="J6"/>
    </sheetView>
  </sheetViews>
  <sheetFormatPr defaultRowHeight="15" x14ac:dyDescent="0.25"/>
  <cols>
    <col min="2" max="2" width="11.85546875" customWidth="1"/>
    <col min="3" max="3" width="10.42578125" customWidth="1"/>
    <col min="4" max="4" width="14.28515625" bestFit="1" customWidth="1"/>
    <col min="5" max="5" width="14.28515625" customWidth="1"/>
    <col min="6" max="6" width="14.28515625" bestFit="1" customWidth="1"/>
    <col min="7" max="7" width="16.5703125" customWidth="1"/>
    <col min="8" max="8" width="13.85546875" customWidth="1"/>
    <col min="10" max="10" width="18" customWidth="1"/>
    <col min="11" max="11" width="14.28515625" bestFit="1" customWidth="1"/>
    <col min="13" max="13" width="10" bestFit="1" customWidth="1"/>
  </cols>
  <sheetData>
    <row r="1" spans="1:16" x14ac:dyDescent="0.25">
      <c r="N1" s="1"/>
      <c r="O1" s="1"/>
      <c r="P1" s="1"/>
    </row>
    <row r="2" spans="1:16" x14ac:dyDescent="0.25">
      <c r="A2" s="22"/>
      <c r="B2" s="6" t="s">
        <v>22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"/>
      <c r="O2" s="1"/>
      <c r="P2" s="1"/>
    </row>
    <row r="3" spans="1:16" x14ac:dyDescent="0.25">
      <c r="A3" s="22"/>
      <c r="B3" s="22"/>
      <c r="C3" s="22"/>
      <c r="D3" s="23"/>
      <c r="E3" s="22"/>
      <c r="F3" s="24"/>
      <c r="G3" s="22"/>
      <c r="H3" s="22"/>
      <c r="I3" s="22"/>
      <c r="J3" s="22"/>
      <c r="K3" s="24"/>
      <c r="L3" s="22"/>
      <c r="M3" s="22"/>
      <c r="N3" s="1"/>
      <c r="O3" s="1"/>
      <c r="P3" s="1"/>
    </row>
    <row r="4" spans="1:16" x14ac:dyDescent="0.25">
      <c r="A4" s="22" t="s">
        <v>16</v>
      </c>
      <c r="B4" s="10" t="s">
        <v>17</v>
      </c>
      <c r="C4" s="10" t="s">
        <v>42</v>
      </c>
      <c r="D4" s="10" t="s">
        <v>19</v>
      </c>
      <c r="E4" s="10"/>
      <c r="F4" s="25" t="s">
        <v>18</v>
      </c>
      <c r="G4" s="26" t="s">
        <v>8</v>
      </c>
      <c r="H4" s="10"/>
      <c r="I4" s="10"/>
      <c r="J4" s="10"/>
      <c r="K4" s="25"/>
      <c r="L4" s="22"/>
      <c r="M4" s="27"/>
      <c r="N4" s="1"/>
      <c r="O4" s="1"/>
      <c r="P4" s="1"/>
    </row>
    <row r="5" spans="1:16" x14ac:dyDescent="0.25">
      <c r="A5" s="28">
        <v>1</v>
      </c>
      <c r="B5" s="29">
        <v>1703</v>
      </c>
      <c r="C5" s="29">
        <v>36.72</v>
      </c>
      <c r="D5" s="30">
        <f t="shared" ref="D5:D17" si="0">C5*10.764</f>
        <v>395.25407999999999</v>
      </c>
      <c r="E5" s="30"/>
      <c r="F5" s="31">
        <f t="shared" ref="F5:F16" si="1">G5/D5</f>
        <v>28481.679430102278</v>
      </c>
      <c r="G5" s="32">
        <v>11257500</v>
      </c>
      <c r="H5" s="10">
        <v>675500</v>
      </c>
      <c r="I5" s="10">
        <v>30000</v>
      </c>
      <c r="J5" s="25">
        <f>G5+H5+I5</f>
        <v>11963000</v>
      </c>
      <c r="K5" s="11">
        <f t="shared" ref="K5:K16" si="2">J5/D5</f>
        <v>30266.607241600137</v>
      </c>
      <c r="L5" s="22"/>
      <c r="M5" s="22"/>
      <c r="N5" s="1"/>
      <c r="O5" s="1"/>
      <c r="P5" s="1"/>
    </row>
    <row r="6" spans="1:16" x14ac:dyDescent="0.25">
      <c r="A6" s="28">
        <v>2</v>
      </c>
      <c r="B6" s="29">
        <v>702</v>
      </c>
      <c r="C6" s="29">
        <v>61.16</v>
      </c>
      <c r="D6" s="30">
        <f t="shared" si="0"/>
        <v>658.32623999999987</v>
      </c>
      <c r="E6" s="30"/>
      <c r="F6" s="31">
        <f t="shared" si="1"/>
        <v>25031.589201123144</v>
      </c>
      <c r="G6" s="25">
        <v>16478952</v>
      </c>
      <c r="H6" s="10">
        <v>988800</v>
      </c>
      <c r="I6" s="10">
        <v>30000</v>
      </c>
      <c r="J6" s="25">
        <f>G6+H6+I6</f>
        <v>17497752</v>
      </c>
      <c r="K6" s="11">
        <f t="shared" si="2"/>
        <v>26579.150179400418</v>
      </c>
      <c r="L6" s="22"/>
      <c r="M6" s="22"/>
      <c r="N6" s="1"/>
      <c r="O6" s="1"/>
      <c r="P6" s="1"/>
    </row>
    <row r="7" spans="1:16" x14ac:dyDescent="0.25">
      <c r="A7" s="28">
        <v>3</v>
      </c>
      <c r="B7" s="29">
        <v>3708</v>
      </c>
      <c r="C7" s="29">
        <v>39.17</v>
      </c>
      <c r="D7" s="30">
        <f t="shared" si="0"/>
        <v>421.62588</v>
      </c>
      <c r="E7" s="30"/>
      <c r="F7" s="31">
        <f t="shared" si="1"/>
        <v>19171.498675555686</v>
      </c>
      <c r="G7" s="32">
        <v>8083200</v>
      </c>
      <c r="H7" s="10">
        <v>488400</v>
      </c>
      <c r="I7" s="10">
        <v>30000</v>
      </c>
      <c r="J7" s="25">
        <f t="shared" ref="J7:J14" si="3">G7+H7+I7</f>
        <v>8601600</v>
      </c>
      <c r="K7" s="11">
        <f t="shared" si="2"/>
        <v>20401.024718881108</v>
      </c>
      <c r="L7" s="22"/>
      <c r="M7" s="22"/>
      <c r="N7" s="1"/>
      <c r="O7" s="1"/>
      <c r="P7" s="1"/>
    </row>
    <row r="8" spans="1:16" x14ac:dyDescent="0.25">
      <c r="A8" s="28">
        <v>4</v>
      </c>
      <c r="B8" s="29">
        <v>2401</v>
      </c>
      <c r="C8" s="29">
        <v>49.87</v>
      </c>
      <c r="D8" s="30">
        <f t="shared" si="0"/>
        <v>536.80067999999994</v>
      </c>
      <c r="E8" s="30"/>
      <c r="F8" s="31">
        <f t="shared" si="1"/>
        <v>19038.724019500125</v>
      </c>
      <c r="G8" s="32">
        <v>10220000</v>
      </c>
      <c r="H8" s="10">
        <v>613200</v>
      </c>
      <c r="I8" s="10">
        <v>30000</v>
      </c>
      <c r="J8" s="25">
        <f t="shared" si="3"/>
        <v>10863200</v>
      </c>
      <c r="K8" s="11">
        <f t="shared" si="2"/>
        <v>20236.934126089411</v>
      </c>
      <c r="L8" s="22"/>
      <c r="M8" s="22"/>
      <c r="N8" s="1"/>
      <c r="O8" s="1"/>
      <c r="P8" s="1"/>
    </row>
    <row r="9" spans="1:16" x14ac:dyDescent="0.25">
      <c r="A9" s="28">
        <v>5</v>
      </c>
      <c r="B9" s="29">
        <v>42</v>
      </c>
      <c r="C9" s="29">
        <v>54.88</v>
      </c>
      <c r="D9" s="30">
        <f t="shared" si="0"/>
        <v>590.72831999999994</v>
      </c>
      <c r="E9" s="30"/>
      <c r="F9" s="31">
        <f t="shared" si="1"/>
        <v>31317.27288781415</v>
      </c>
      <c r="G9" s="32">
        <v>18500000</v>
      </c>
      <c r="H9" s="10">
        <v>1110000</v>
      </c>
      <c r="I9" s="10">
        <v>30000</v>
      </c>
      <c r="J9" s="25">
        <f t="shared" si="3"/>
        <v>19640000</v>
      </c>
      <c r="K9" s="11">
        <f t="shared" si="2"/>
        <v>33247.094027928106</v>
      </c>
      <c r="L9" s="33"/>
      <c r="M9" s="33"/>
      <c r="N9" s="1"/>
      <c r="O9" s="1"/>
      <c r="P9" s="1"/>
    </row>
    <row r="10" spans="1:16" x14ac:dyDescent="0.25">
      <c r="A10" s="28">
        <v>6</v>
      </c>
      <c r="B10" s="29">
        <v>2005</v>
      </c>
      <c r="C10" s="29">
        <v>43.06</v>
      </c>
      <c r="D10" s="30">
        <f t="shared" si="0"/>
        <v>463.49784</v>
      </c>
      <c r="E10" s="30"/>
      <c r="F10" s="31">
        <f t="shared" si="1"/>
        <v>24288.829479766293</v>
      </c>
      <c r="G10" s="32">
        <v>11257820</v>
      </c>
      <c r="H10" s="10">
        <v>675500</v>
      </c>
      <c r="I10" s="10">
        <v>30000</v>
      </c>
      <c r="J10" s="25">
        <f t="shared" si="3"/>
        <v>11963320</v>
      </c>
      <c r="K10" s="11">
        <f t="shared" si="2"/>
        <v>25810.950920504831</v>
      </c>
      <c r="L10" s="33"/>
      <c r="M10" s="33"/>
      <c r="N10" s="1"/>
      <c r="O10" s="1"/>
      <c r="P10" s="1"/>
    </row>
    <row r="11" spans="1:16" x14ac:dyDescent="0.25">
      <c r="A11" s="28">
        <v>7</v>
      </c>
      <c r="B11" s="29">
        <v>2203</v>
      </c>
      <c r="C11" s="29">
        <v>36.69</v>
      </c>
      <c r="D11" s="30">
        <f t="shared" si="0"/>
        <v>394.93115999999998</v>
      </c>
      <c r="E11" s="30"/>
      <c r="F11" s="31">
        <f t="shared" si="1"/>
        <v>25004.3577214824</v>
      </c>
      <c r="G11" s="32">
        <v>9875000</v>
      </c>
      <c r="H11" s="10">
        <v>592500</v>
      </c>
      <c r="I11" s="10">
        <v>30000</v>
      </c>
      <c r="J11" s="25">
        <f t="shared" si="3"/>
        <v>10497500</v>
      </c>
      <c r="K11" s="11">
        <f t="shared" si="2"/>
        <v>26580.581790507491</v>
      </c>
      <c r="L11" s="33"/>
      <c r="M11" s="33"/>
      <c r="N11" s="1"/>
      <c r="O11" s="1"/>
      <c r="P11" s="1"/>
    </row>
    <row r="12" spans="1:16" x14ac:dyDescent="0.25">
      <c r="A12" s="28">
        <v>8</v>
      </c>
      <c r="B12" s="29">
        <v>2304</v>
      </c>
      <c r="C12" s="29">
        <v>54.97</v>
      </c>
      <c r="D12" s="30">
        <f t="shared" si="0"/>
        <v>591.69707999999991</v>
      </c>
      <c r="E12" s="30"/>
      <c r="F12" s="31">
        <f t="shared" si="1"/>
        <v>25730.108385865286</v>
      </c>
      <c r="G12" s="32">
        <v>15224430</v>
      </c>
      <c r="H12" s="10">
        <v>913500</v>
      </c>
      <c r="I12" s="10">
        <v>30000</v>
      </c>
      <c r="J12" s="25">
        <f t="shared" si="3"/>
        <v>16167930</v>
      </c>
      <c r="K12" s="11">
        <f t="shared" si="2"/>
        <v>27324.674308009096</v>
      </c>
      <c r="L12" s="33"/>
      <c r="M12" s="33"/>
      <c r="N12" s="1"/>
      <c r="O12" s="1"/>
      <c r="P12" s="1"/>
    </row>
    <row r="13" spans="1:16" x14ac:dyDescent="0.25">
      <c r="A13" s="28">
        <v>9</v>
      </c>
      <c r="B13" s="29">
        <v>802</v>
      </c>
      <c r="C13" s="29">
        <v>61.16</v>
      </c>
      <c r="D13" s="30">
        <f t="shared" si="0"/>
        <v>658.32623999999987</v>
      </c>
      <c r="E13" s="30"/>
      <c r="F13" s="31">
        <f t="shared" si="1"/>
        <v>26550.592909679559</v>
      </c>
      <c r="G13" s="32">
        <v>17478952</v>
      </c>
      <c r="H13" s="10">
        <v>1048800</v>
      </c>
      <c r="I13" s="10">
        <v>30000</v>
      </c>
      <c r="J13" s="25">
        <f t="shared" si="3"/>
        <v>18557752</v>
      </c>
      <c r="K13" s="11">
        <f t="shared" si="2"/>
        <v>28189.294110470219</v>
      </c>
      <c r="L13" s="33"/>
      <c r="M13" s="33"/>
      <c r="N13" s="1"/>
      <c r="O13" s="1"/>
      <c r="P13" s="1"/>
    </row>
    <row r="14" spans="1:16" x14ac:dyDescent="0.25">
      <c r="A14" s="28">
        <v>10</v>
      </c>
      <c r="B14" s="29">
        <v>2907</v>
      </c>
      <c r="C14" s="29">
        <v>39.19</v>
      </c>
      <c r="D14" s="30">
        <f t="shared" si="0"/>
        <v>421.84115999999995</v>
      </c>
      <c r="E14" s="30"/>
      <c r="F14" s="31">
        <f t="shared" si="1"/>
        <v>24461.126552942347</v>
      </c>
      <c r="G14" s="32">
        <v>10318710</v>
      </c>
      <c r="H14" s="10">
        <v>619200</v>
      </c>
      <c r="I14" s="10">
        <v>30000</v>
      </c>
      <c r="J14" s="25">
        <f t="shared" si="3"/>
        <v>10967910</v>
      </c>
      <c r="K14" s="11">
        <f t="shared" si="2"/>
        <v>26000.094443131158</v>
      </c>
      <c r="L14" s="33"/>
      <c r="M14" s="33"/>
      <c r="N14" s="1"/>
      <c r="O14" s="1"/>
      <c r="P14" s="1"/>
    </row>
    <row r="15" spans="1:16" x14ac:dyDescent="0.25">
      <c r="A15" s="28">
        <v>11</v>
      </c>
      <c r="B15" s="29">
        <v>1301</v>
      </c>
      <c r="C15" s="29">
        <v>54.97</v>
      </c>
      <c r="D15" s="30">
        <f t="shared" si="0"/>
        <v>591.69707999999991</v>
      </c>
      <c r="E15" s="30"/>
      <c r="F15" s="31">
        <f t="shared" si="1"/>
        <v>20582.770156648403</v>
      </c>
      <c r="G15" s="32">
        <v>12178765</v>
      </c>
      <c r="H15" s="10">
        <v>730800</v>
      </c>
      <c r="I15" s="10">
        <v>30000</v>
      </c>
      <c r="J15" s="25">
        <f t="shared" ref="J15:J19" si="4">G15+H15+I15</f>
        <v>12939565</v>
      </c>
      <c r="K15" s="11">
        <f t="shared" ref="K15:K19" si="5">J15/D15</f>
        <v>21868.563218192663</v>
      </c>
      <c r="L15" s="22"/>
      <c r="M15" s="22"/>
    </row>
    <row r="16" spans="1:16" x14ac:dyDescent="0.25">
      <c r="A16" s="28"/>
      <c r="B16" s="29">
        <v>2907</v>
      </c>
      <c r="C16" s="29">
        <v>39.19</v>
      </c>
      <c r="D16" s="30">
        <f t="shared" si="0"/>
        <v>421.84115999999995</v>
      </c>
      <c r="E16" s="30"/>
      <c r="F16" s="31">
        <f t="shared" si="1"/>
        <v>24461.126552942347</v>
      </c>
      <c r="G16" s="32">
        <v>10318710</v>
      </c>
      <c r="H16" s="10">
        <v>619200</v>
      </c>
      <c r="I16" s="10">
        <v>30000</v>
      </c>
      <c r="J16" s="25">
        <f t="shared" si="4"/>
        <v>10967910</v>
      </c>
      <c r="K16" s="11">
        <f t="shared" si="5"/>
        <v>26000.094443131158</v>
      </c>
      <c r="L16" s="22"/>
      <c r="M16" s="22"/>
    </row>
    <row r="17" spans="1:13" x14ac:dyDescent="0.25">
      <c r="A17" s="28"/>
      <c r="B17" s="29"/>
      <c r="C17" s="29"/>
      <c r="D17" s="30">
        <f t="shared" si="0"/>
        <v>0</v>
      </c>
      <c r="E17" s="30"/>
      <c r="F17" s="31"/>
      <c r="G17" s="32"/>
      <c r="H17" s="10"/>
      <c r="I17" s="10"/>
      <c r="J17" s="25">
        <f t="shared" si="4"/>
        <v>0</v>
      </c>
      <c r="K17" s="11" t="e">
        <f t="shared" si="5"/>
        <v>#DIV/0!</v>
      </c>
      <c r="L17" s="22"/>
      <c r="M17" s="22"/>
    </row>
    <row r="18" spans="1:13" x14ac:dyDescent="0.25">
      <c r="A18" s="22"/>
      <c r="B18" s="10"/>
      <c r="C18" s="10"/>
      <c r="D18" s="10" t="s">
        <v>7</v>
      </c>
      <c r="E18" s="30"/>
      <c r="F18" s="31"/>
      <c r="G18" s="10"/>
      <c r="H18" s="10"/>
      <c r="I18" s="10"/>
      <c r="J18" s="25">
        <f t="shared" si="4"/>
        <v>0</v>
      </c>
      <c r="K18" s="11" t="e">
        <f t="shared" si="5"/>
        <v>#VALUE!</v>
      </c>
      <c r="L18" s="22"/>
      <c r="M18" s="22"/>
    </row>
    <row r="19" spans="1:13" x14ac:dyDescent="0.25">
      <c r="A19" s="22"/>
      <c r="B19" s="10"/>
      <c r="C19" s="30"/>
      <c r="D19" s="22"/>
      <c r="E19" s="22"/>
      <c r="F19" s="31"/>
      <c r="G19" s="32"/>
      <c r="H19" s="10"/>
      <c r="I19" s="10"/>
      <c r="J19" s="25">
        <f t="shared" si="4"/>
        <v>0</v>
      </c>
      <c r="K19" s="11" t="e">
        <f t="shared" si="5"/>
        <v>#DIV/0!</v>
      </c>
      <c r="L19" s="22"/>
      <c r="M19" s="22"/>
    </row>
    <row r="20" spans="1:13" x14ac:dyDescent="0.25">
      <c r="A20" s="22"/>
      <c r="B20" s="10">
        <v>103</v>
      </c>
      <c r="C20" s="10">
        <f>E20/1.1</f>
        <v>568.43705454545454</v>
      </c>
      <c r="D20" s="10">
        <v>58.09</v>
      </c>
      <c r="E20" s="30">
        <f>D20*10.764</f>
        <v>625.28075999999999</v>
      </c>
      <c r="F20" s="31">
        <f t="shared" ref="F20:F26" si="6">G20/C20</f>
        <v>14249.598852202009</v>
      </c>
      <c r="G20" s="32">
        <v>8100000</v>
      </c>
      <c r="H20" s="10">
        <v>486000</v>
      </c>
      <c r="I20" s="10">
        <v>30000</v>
      </c>
      <c r="J20" s="25">
        <f t="shared" ref="J20:J26" si="7">G20+H20+I20</f>
        <v>8616000</v>
      </c>
      <c r="K20" s="11">
        <f t="shared" ref="K20:K26" si="8">J20/C20</f>
        <v>15157.351075379322</v>
      </c>
      <c r="L20" s="22"/>
      <c r="M20" s="22"/>
    </row>
    <row r="21" spans="1:13" x14ac:dyDescent="0.25">
      <c r="A21" s="22"/>
      <c r="B21" s="10">
        <v>804</v>
      </c>
      <c r="C21" s="10">
        <f>E21/1.1</f>
        <v>731.16916363636358</v>
      </c>
      <c r="D21" s="10">
        <v>74.72</v>
      </c>
      <c r="E21" s="30">
        <f>D21*10.764</f>
        <v>804.28607999999997</v>
      </c>
      <c r="F21" s="31">
        <f t="shared" si="6"/>
        <v>16343.687062195582</v>
      </c>
      <c r="G21" s="32">
        <v>11950000</v>
      </c>
      <c r="H21" s="10">
        <v>717000</v>
      </c>
      <c r="I21" s="10">
        <v>30000</v>
      </c>
      <c r="J21" s="25">
        <f t="shared" si="7"/>
        <v>12697000</v>
      </c>
      <c r="K21" s="11">
        <f t="shared" si="8"/>
        <v>17365.338462652493</v>
      </c>
      <c r="L21" s="22"/>
      <c r="M21" s="22"/>
    </row>
    <row r="22" spans="1:13" x14ac:dyDescent="0.25">
      <c r="A22" s="22"/>
      <c r="B22" s="10">
        <v>803</v>
      </c>
      <c r="C22" s="10">
        <v>402</v>
      </c>
      <c r="D22" s="10"/>
      <c r="E22" s="10"/>
      <c r="F22" s="31">
        <f t="shared" si="6"/>
        <v>18781.094527363184</v>
      </c>
      <c r="G22" s="32">
        <v>7550000</v>
      </c>
      <c r="H22" s="10">
        <v>377500</v>
      </c>
      <c r="I22" s="10">
        <v>30000</v>
      </c>
      <c r="J22" s="25">
        <f t="shared" si="7"/>
        <v>7957500</v>
      </c>
      <c r="K22" s="11">
        <f t="shared" si="8"/>
        <v>19794.776119402984</v>
      </c>
      <c r="L22" s="22"/>
      <c r="M22" s="22"/>
    </row>
    <row r="23" spans="1:13" x14ac:dyDescent="0.25">
      <c r="A23" s="22"/>
      <c r="B23" s="10">
        <v>803</v>
      </c>
      <c r="C23" s="10">
        <f>59.58*10.764</f>
        <v>641.31912</v>
      </c>
      <c r="D23" s="10"/>
      <c r="E23" s="10"/>
      <c r="F23" s="31">
        <f t="shared" si="6"/>
        <v>16528.432833875278</v>
      </c>
      <c r="G23" s="32">
        <v>10600000</v>
      </c>
      <c r="H23" s="10">
        <v>636000</v>
      </c>
      <c r="I23" s="10">
        <v>30000</v>
      </c>
      <c r="J23" s="25">
        <f t="shared" si="7"/>
        <v>11266000</v>
      </c>
      <c r="K23" s="11">
        <f t="shared" si="8"/>
        <v>17566.917387399895</v>
      </c>
      <c r="L23" s="22"/>
      <c r="M23" s="22"/>
    </row>
    <row r="24" spans="1:13" x14ac:dyDescent="0.25">
      <c r="A24" s="22"/>
      <c r="B24" s="10">
        <v>904</v>
      </c>
      <c r="C24" s="10">
        <v>663</v>
      </c>
      <c r="D24" s="10"/>
      <c r="E24" s="10"/>
      <c r="F24" s="31">
        <f t="shared" si="6"/>
        <v>18853.695324283559</v>
      </c>
      <c r="G24" s="32">
        <v>12500000</v>
      </c>
      <c r="H24" s="10">
        <v>750000</v>
      </c>
      <c r="I24" s="10">
        <v>30000</v>
      </c>
      <c r="J24" s="25">
        <f t="shared" si="7"/>
        <v>13280000</v>
      </c>
      <c r="K24" s="11">
        <f t="shared" si="8"/>
        <v>20030.165912518853</v>
      </c>
      <c r="L24" s="22"/>
      <c r="M24" s="22"/>
    </row>
    <row r="25" spans="1:13" x14ac:dyDescent="0.25">
      <c r="A25" s="22"/>
      <c r="B25" s="10"/>
      <c r="C25" s="10"/>
      <c r="D25" s="10"/>
      <c r="E25" s="10"/>
      <c r="F25" s="31" t="e">
        <f t="shared" si="6"/>
        <v>#DIV/0!</v>
      </c>
      <c r="G25" s="32"/>
      <c r="H25" s="10"/>
      <c r="I25" s="10">
        <v>30000</v>
      </c>
      <c r="J25" s="25">
        <f t="shared" si="7"/>
        <v>30000</v>
      </c>
      <c r="K25" s="11" t="e">
        <f t="shared" si="8"/>
        <v>#DIV/0!</v>
      </c>
      <c r="L25" s="22"/>
      <c r="M25" s="22"/>
    </row>
    <row r="26" spans="1:13" x14ac:dyDescent="0.25">
      <c r="A26" s="22"/>
      <c r="B26" s="10"/>
      <c r="C26" s="10"/>
      <c r="D26" s="10"/>
      <c r="E26" s="10"/>
      <c r="F26" s="31" t="e">
        <f t="shared" si="6"/>
        <v>#DIV/0!</v>
      </c>
      <c r="G26" s="32"/>
      <c r="H26" s="10"/>
      <c r="I26" s="10">
        <v>30000</v>
      </c>
      <c r="J26" s="25">
        <f t="shared" si="7"/>
        <v>30000</v>
      </c>
      <c r="K26" s="11" t="e">
        <f t="shared" si="8"/>
        <v>#DIV/0!</v>
      </c>
      <c r="L26" s="22"/>
      <c r="M26" s="22"/>
    </row>
    <row r="27" spans="1:13" x14ac:dyDescent="0.25">
      <c r="A27" s="22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22"/>
      <c r="M27" s="22"/>
    </row>
    <row r="28" spans="1:13" x14ac:dyDescent="0.25">
      <c r="A28" s="22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22"/>
      <c r="M28" s="22"/>
    </row>
    <row r="29" spans="1:13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30" spans="1:13" x14ac:dyDescent="0.25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1:13" x14ac:dyDescent="0.25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1:13" x14ac:dyDescent="0.25">
      <c r="B32" s="9"/>
      <c r="C32" s="9"/>
      <c r="D32" s="9"/>
      <c r="E32" s="9"/>
      <c r="F32" s="9"/>
      <c r="G32" s="9"/>
      <c r="H32" s="9"/>
      <c r="I32" s="9"/>
      <c r="J32" s="9"/>
      <c r="K32" s="9"/>
    </row>
    <row r="33" spans="2:1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2:1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2:1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2:1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2:1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2:1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</row>
    <row r="39" spans="2:1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</row>
  </sheetData>
  <phoneticPr fontId="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3227-585A-4BA3-81E5-9EDFD3EB0BA3}">
  <dimension ref="A1"/>
  <sheetViews>
    <sheetView topLeftCell="A67" workbookViewId="0">
      <selection activeCell="A82" sqref="A8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A1"/>
  <sheetViews>
    <sheetView topLeftCell="A28" workbookViewId="0">
      <selection activeCell="N45" sqref="N4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Silver Sapphire</vt:lpstr>
      <vt:lpstr>Silver Sapphire (Sale)</vt:lpstr>
      <vt:lpstr>Silver Sapphire (Rehab)</vt:lpstr>
      <vt:lpstr>Total</vt:lpstr>
      <vt:lpstr>RERA</vt:lpstr>
      <vt:lpstr>Typical Floor</vt:lpstr>
      <vt:lpstr>IGR</vt:lpstr>
      <vt:lpstr>Rates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2024-05-15T09:35:37Z</dcterms:modified>
</cp:coreProperties>
</file>