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BOB\Kamothe\Dipika S shinde\"/>
    </mc:Choice>
  </mc:AlternateContent>
  <xr:revisionPtr revIDLastSave="0" documentId="13_ncr:1_{AF4D34CF-3201-4C92-ADE5-F772887239B4}" xr6:coauthVersionLast="45" xr6:coauthVersionMax="47" xr10:uidLastSave="{00000000-0000-0000-0000-000000000000}"/>
  <bookViews>
    <workbookView xWindow="-120" yWindow="-120" windowWidth="29040" windowHeight="15720" tabRatio="93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7" i="4" l="1"/>
  <c r="G28" i="4" l="1"/>
  <c r="G31" i="4" s="1"/>
  <c r="I28" i="4" l="1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H4" i="4" s="1"/>
  <c r="E3" i="4"/>
  <c r="E2" i="4"/>
  <c r="H29" i="4"/>
  <c r="G33" i="4"/>
  <c r="C20" i="25"/>
  <c r="C16" i="25"/>
  <c r="C17" i="25" s="1"/>
  <c r="H9" i="4" l="1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5" i="23" l="1"/>
  <c r="C20" i="23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<sst xmlns="http://schemas.openxmlformats.org/spreadsheetml/2006/main" count="132" uniqueCount="90">
  <si>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</si>
  <si>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</si>
  <si>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</si>
  <si>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</si>
  <si>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</si>
  <si>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</si>
  <si>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</si>
  <si>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</si>
  <si>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</si>
  <si>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</si>
  <si>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</si>
  <si>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</si>
  <si>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</si>
  <si>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</si>
  <si>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</si>
  <si>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</si>
  <si>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</si>
  <si>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</si>
  <si>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</si>
  <si>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</si>
  <si>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</si>
  <si>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</si>
  <si>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</si>
  <si>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</si>
  <si>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</si>
  <si>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</si>
  <si>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</si>
  <si>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</si>
  <si>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</si>
  <si>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</si>
  <si>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</si>
  <si>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</si>
  <si>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</si>
  <si>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</si>
  <si>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</si>
  <si>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</si>
  <si>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</si>
  <si>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</si>
  <si>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</si>
  <si>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</si>
  <si>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</si>
  <si>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</si>
  <si>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</si>
  <si>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</si>
  <si>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</si>
  <si>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</si>
  <si>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</si>
  <si>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</si>
  <si>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</si>
  <si>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</si>
  <si>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</si>
  <si>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</si>
  <si>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</si>
  <si>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</si>
  <si>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</si>
  <si>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</si>
  <si>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</si>
  <si>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</si>
  <si>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</si>
  <si>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</si>
  <si>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</si>
  <si>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</si>
  <si>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</si>
  <si>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</si>
  <si>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</si>
  <si>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</si>
  <si>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</si>
  <si>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</si>
  <si>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</si>
  <si>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</si>
  <si>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</si>
  <si>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</si>
  <si>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</si>
  <si>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</si>
  <si>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</si>
  <si>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</si>
  <si>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</si>
  <si>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</si>
  <si>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</si>
  <si>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</si>
  <si>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</si>
  <si>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</si>
  <si>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</si>
  <si>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</si>
  <si>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06.05.2017</t>
  </si>
  <si>
    <t>TERRACE</t>
  </si>
  <si>
    <t>TACA</t>
  </si>
  <si>
    <t>IGR-28.03.23</t>
  </si>
  <si>
    <t>IGR-03.03.23</t>
  </si>
  <si>
    <t>IGR-14.07.23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</si>
</sst>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561975</xdr:colOff>
      <xdr:row>0</xdr:row>
      <xdr:rowOff>0</xdr:rowOff>
    </xdr:from>
    <xdr:to>
      <xdr:col>21</xdr:col>
      <xdr:colOff>220404</xdr:colOff>
      <xdr:row>42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CDFC74-D33C-4464-B8E8-A595953FA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34150" y="0"/>
          <a:ext cx="9526329" cy="8630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46</xdr:row>
      <xdr:rowOff>39291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D4DFF0-65FC-41AB-8DEB-991FF862F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85355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391771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2559C1-2D02-4D2C-A362-599C297FC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26171" cy="8849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182191</xdr:colOff>
      <xdr:row>42</xdr:row>
      <xdr:rowOff>10643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47B0A2-6E34-456C-A715-406A395B3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16591" cy="801164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28575</xdr:rowOff>
    </xdr:from>
    <xdr:to>
      <xdr:col>29</xdr:col>
      <xdr:colOff>607314</xdr:colOff>
      <xdr:row>65</xdr:row>
      <xdr:rowOff>170164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AFB6DF-3D6D-49D6-B437-C2C15FE81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33575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742626-8B77-4757-B6B0-B7BF6F708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F1CAE0-5389-496E-A6B2-38E18AFA8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tabSelected="1" topLeftCell="A16" workbookViewId="0">
      <selection activeCell="G4" sqref="G4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76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82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77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78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79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80</v>
      </c>
      <c r="C8" s="56">
        <f>C7*D13%</f>
        <v>301828.45399999997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81</v>
      </c>
      <c r="C9" s="61">
        <f>C6+C8</f>
        <v>331228.45399999997</v>
      </c>
      <c r="D9" s="62" t="s">
        <v>62</v>
      </c>
      <c r="E9" s="63">
        <f>C9/10.764</f>
        <v>30771.87421033073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2018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6</v>
      </c>
      <c r="D13" s="69">
        <f>D12-C13</f>
        <v>94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8"/>
      <c r="L1" s="78"/>
      <c r="M1" s="78"/>
      <c r="N1" s="78"/>
      <c r="O1" s="78"/>
      <c r="P1" s="78"/>
      <c r="Q1" s="78"/>
      <c r="R1" s="78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C19" sqref="C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5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10500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8000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6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54</v>
      </c>
      <c r="D8" s="26">
        <v>2018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9</v>
      </c>
      <c r="D10" s="26"/>
      <c r="F10" s="19"/>
    </row>
    <row r="11" spans="1:6" x14ac:dyDescent="0.25">
      <c r="A11" s="16"/>
      <c r="B11" s="27"/>
      <c r="C11" s="28">
        <f>C10%</f>
        <v>0.09</v>
      </c>
      <c r="D11" s="28"/>
      <c r="F11" s="19"/>
    </row>
    <row r="12" spans="1:6" x14ac:dyDescent="0.25">
      <c r="A12" s="16" t="s">
        <v>21</v>
      </c>
      <c r="B12" s="20"/>
      <c r="C12" s="21">
        <f>C6*C11</f>
        <v>225</v>
      </c>
      <c r="D12" s="19"/>
    </row>
    <row r="13" spans="1:6" x14ac:dyDescent="0.25">
      <c r="A13" s="16" t="s">
        <v>22</v>
      </c>
      <c r="B13" s="20"/>
      <c r="C13" s="21">
        <f>C6-C12</f>
        <v>2275</v>
      </c>
      <c r="D13" s="19"/>
    </row>
    <row r="14" spans="1:6" x14ac:dyDescent="0.25">
      <c r="A14" s="16" t="s">
        <v>15</v>
      </c>
      <c r="B14" s="20"/>
      <c r="C14" s="21">
        <f>C5</f>
        <v>8000</v>
      </c>
      <c r="D14" s="19"/>
    </row>
    <row r="15" spans="1:6" x14ac:dyDescent="0.25">
      <c r="B15" s="20"/>
      <c r="C15" s="21"/>
      <c r="D15" s="19"/>
    </row>
    <row r="16" spans="1:6" x14ac:dyDescent="0.25">
      <c r="A16" s="29" t="s">
        <v>23</v>
      </c>
      <c r="B16" s="30"/>
      <c r="C16" s="22">
        <f>C14+C13</f>
        <v>10275</v>
      </c>
      <c r="D16" s="19"/>
    </row>
    <row r="17" spans="1:4" x14ac:dyDescent="0.25">
      <c r="B17" s="25"/>
      <c r="C17" s="26"/>
      <c r="D17" s="19"/>
    </row>
    <row r="18" spans="1:4" x14ac:dyDescent="0.25">
      <c r="A18" s="75" t="str">
        <f>E3</f>
        <v>ACA</v>
      </c>
      <c r="B18" s="7"/>
      <c r="C18" s="31">
        <v>428</v>
      </c>
      <c r="D18" s="19"/>
    </row>
    <row r="19" spans="1:4" x14ac:dyDescent="0.25">
      <c r="A19" s="16" t="s">
        <v>73</v>
      </c>
      <c r="B19" s="6"/>
      <c r="C19" s="32">
        <f>C18*C16</f>
        <v>4397700</v>
      </c>
      <c r="D19" s="33"/>
    </row>
    <row r="20" spans="1:4" x14ac:dyDescent="0.25">
      <c r="A20" s="16" t="s">
        <v>24</v>
      </c>
      <c r="C20" s="34">
        <f>C19*90%</f>
        <v>3957930</v>
      </c>
      <c r="D20" s="19"/>
    </row>
    <row r="21" spans="1:4" x14ac:dyDescent="0.25">
      <c r="A21" s="16" t="s">
        <v>25</v>
      </c>
      <c r="C21" s="34">
        <f>C19*80%</f>
        <v>3518160</v>
      </c>
      <c r="D21" s="19"/>
    </row>
    <row r="22" spans="1:4" x14ac:dyDescent="0.25">
      <c r="A22" s="16"/>
      <c r="D22" s="35"/>
    </row>
    <row r="23" spans="1:4" x14ac:dyDescent="0.25">
      <c r="A23" s="36" t="s">
        <v>26</v>
      </c>
      <c r="B23" s="37"/>
      <c r="C23" s="38">
        <f>C4*C18</f>
        <v>1070000</v>
      </c>
      <c r="D23"/>
    </row>
    <row r="24" spans="1:4" x14ac:dyDescent="0.25">
      <c r="A24" s="16" t="s">
        <v>27</v>
      </c>
      <c r="D24"/>
    </row>
    <row r="25" spans="1:4" x14ac:dyDescent="0.25">
      <c r="A25" s="39" t="s">
        <v>28</v>
      </c>
      <c r="B25" s="17"/>
      <c r="C25" s="34">
        <f>C19*0.025/12</f>
        <v>9161.875</v>
      </c>
      <c r="D25"/>
    </row>
    <row r="26" spans="1:4" x14ac:dyDescent="0.25">
      <c r="C26" s="34"/>
      <c r="D26"/>
    </row>
    <row r="27" spans="1:4" x14ac:dyDescent="0.25">
      <c r="C27" s="34"/>
      <c r="D27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T29" sqref="T2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425</v>
      </c>
      <c r="C2" s="4">
        <f t="shared" ref="C2:C16" si="1">B2*1.2</f>
        <v>510</v>
      </c>
      <c r="D2" s="4">
        <f t="shared" ref="D2:D16" si="2">C2*1.2</f>
        <v>612</v>
      </c>
      <c r="E2" s="5">
        <f t="shared" ref="E2:E16" si="3">R2</f>
        <v>5800000</v>
      </c>
      <c r="F2" s="4">
        <f t="shared" ref="F2:F15" si="4">ROUND((E2/B2),0)</f>
        <v>13647</v>
      </c>
      <c r="G2" s="4">
        <f t="shared" ref="G2:G15" si="5">ROUND((E2/C2),0)</f>
        <v>11373</v>
      </c>
      <c r="H2" s="4">
        <f t="shared" ref="H2:H15" si="6">ROUND((E2/D2),0)</f>
        <v>9477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425</v>
      </c>
      <c r="R2" s="2">
        <v>5800000</v>
      </c>
      <c r="S2" s="2"/>
    </row>
    <row r="3" spans="1:19" x14ac:dyDescent="0.25">
      <c r="A3" s="4">
        <v>2</v>
      </c>
      <c r="B3" s="4">
        <f t="shared" si="0"/>
        <v>470</v>
      </c>
      <c r="C3" s="4">
        <f t="shared" si="1"/>
        <v>564</v>
      </c>
      <c r="D3" s="4">
        <f t="shared" si="2"/>
        <v>676.8</v>
      </c>
      <c r="E3" s="5">
        <f t="shared" si="3"/>
        <v>4500000</v>
      </c>
      <c r="F3" s="76">
        <f t="shared" si="4"/>
        <v>9574</v>
      </c>
      <c r="G3" s="76">
        <f t="shared" si="5"/>
        <v>7979</v>
      </c>
      <c r="H3" s="76">
        <f t="shared" si="6"/>
        <v>6649</v>
      </c>
      <c r="I3" s="76">
        <f t="shared" si="7"/>
        <v>0</v>
      </c>
      <c r="J3" s="76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470</v>
      </c>
      <c r="R3" s="77">
        <v>4500000</v>
      </c>
      <c r="S3" s="2"/>
    </row>
    <row r="4" spans="1:19" x14ac:dyDescent="0.25">
      <c r="A4" s="4">
        <v>3</v>
      </c>
      <c r="B4" s="4">
        <f t="shared" si="0"/>
        <v>382</v>
      </c>
      <c r="C4" s="4">
        <f t="shared" si="1"/>
        <v>458.4</v>
      </c>
      <c r="D4" s="4">
        <f t="shared" si="2"/>
        <v>550.07999999999993</v>
      </c>
      <c r="E4" s="5">
        <f t="shared" si="3"/>
        <v>4400000</v>
      </c>
      <c r="F4" s="76">
        <f t="shared" si="4"/>
        <v>11518</v>
      </c>
      <c r="G4" s="76">
        <f t="shared" si="5"/>
        <v>9599</v>
      </c>
      <c r="H4" s="76">
        <f t="shared" si="6"/>
        <v>7999</v>
      </c>
      <c r="I4" s="76">
        <f t="shared" si="7"/>
        <v>0</v>
      </c>
      <c r="J4" s="76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382</v>
      </c>
      <c r="R4" s="77">
        <v>4400000</v>
      </c>
      <c r="S4" s="2"/>
    </row>
    <row r="5" spans="1:19" x14ac:dyDescent="0.25">
      <c r="A5" s="4">
        <v>4</v>
      </c>
      <c r="B5" s="4">
        <f t="shared" si="0"/>
        <v>404</v>
      </c>
      <c r="C5" s="4">
        <f t="shared" si="1"/>
        <v>484.79999999999995</v>
      </c>
      <c r="D5" s="4">
        <f t="shared" si="2"/>
        <v>581.75999999999988</v>
      </c>
      <c r="E5" s="5">
        <f t="shared" si="3"/>
        <v>4250000</v>
      </c>
      <c r="F5" s="76">
        <f t="shared" si="4"/>
        <v>10520</v>
      </c>
      <c r="G5" s="76">
        <f t="shared" si="5"/>
        <v>8767</v>
      </c>
      <c r="H5" s="76">
        <f t="shared" si="6"/>
        <v>7305</v>
      </c>
      <c r="I5" s="76">
        <f t="shared" si="7"/>
        <v>0</v>
      </c>
      <c r="J5" s="76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404</v>
      </c>
      <c r="R5" s="77">
        <v>4250000</v>
      </c>
      <c r="S5" s="77" t="s">
        <v>87</v>
      </c>
    </row>
    <row r="6" spans="1:19" x14ac:dyDescent="0.25">
      <c r="A6" s="4">
        <v>5</v>
      </c>
      <c r="B6" s="4">
        <f t="shared" si="0"/>
        <v>428</v>
      </c>
      <c r="C6" s="4">
        <f t="shared" si="1"/>
        <v>513.6</v>
      </c>
      <c r="D6" s="4">
        <f t="shared" si="2"/>
        <v>616.32000000000005</v>
      </c>
      <c r="E6" s="5">
        <f t="shared" si="3"/>
        <v>4000000</v>
      </c>
      <c r="F6" s="4">
        <f t="shared" si="4"/>
        <v>9346</v>
      </c>
      <c r="G6" s="4">
        <f t="shared" si="5"/>
        <v>7788</v>
      </c>
      <c r="H6" s="4">
        <f t="shared" si="6"/>
        <v>6490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428</v>
      </c>
      <c r="R6" s="2">
        <v>4000000</v>
      </c>
      <c r="S6" s="2" t="s">
        <v>88</v>
      </c>
    </row>
    <row r="7" spans="1:19" x14ac:dyDescent="0.25">
      <c r="A7" s="4">
        <v>6</v>
      </c>
      <c r="B7" s="4">
        <f t="shared" si="0"/>
        <v>428</v>
      </c>
      <c r="C7" s="4">
        <f t="shared" si="1"/>
        <v>513.6</v>
      </c>
      <c r="D7" s="4">
        <f t="shared" si="2"/>
        <v>616.32000000000005</v>
      </c>
      <c r="E7" s="5">
        <f t="shared" si="3"/>
        <v>4400000</v>
      </c>
      <c r="F7" s="76">
        <f t="shared" si="4"/>
        <v>10280</v>
      </c>
      <c r="G7" s="76">
        <f t="shared" si="5"/>
        <v>8567</v>
      </c>
      <c r="H7" s="76">
        <f t="shared" si="6"/>
        <v>7139</v>
      </c>
      <c r="I7" s="76">
        <f t="shared" si="7"/>
        <v>0</v>
      </c>
      <c r="J7" s="76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f>382+46</f>
        <v>428</v>
      </c>
      <c r="R7" s="77">
        <v>4400000</v>
      </c>
      <c r="S7" s="77" t="s">
        <v>89</v>
      </c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ref="Q5:Q10" si="10">P8/1.2</f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/>
    </row>
    <row r="25" spans="1:19" s="10" customFormat="1" x14ac:dyDescent="0.25">
      <c r="F25" s="73"/>
    </row>
    <row r="26" spans="1:19" s="10" customFormat="1" x14ac:dyDescent="0.25">
      <c r="F26" s="56" t="s">
        <v>83</v>
      </c>
      <c r="G26" s="56">
        <v>382</v>
      </c>
    </row>
    <row r="27" spans="1:19" s="10" customFormat="1" x14ac:dyDescent="0.25">
      <c r="F27" s="56" t="s">
        <v>85</v>
      </c>
      <c r="G27" s="56">
        <v>46</v>
      </c>
    </row>
    <row r="28" spans="1:19" s="10" customFormat="1" x14ac:dyDescent="0.25">
      <c r="C28" s="71" t="s">
        <v>74</v>
      </c>
      <c r="D28" s="71" t="s">
        <v>84</v>
      </c>
      <c r="F28" s="56" t="s">
        <v>86</v>
      </c>
      <c r="G28" s="56">
        <f>SUM(G26:G27)</f>
        <v>428</v>
      </c>
      <c r="I28" s="10">
        <f>R4/G28</f>
        <v>10280.373831775702</v>
      </c>
    </row>
    <row r="29" spans="1:19" s="10" customFormat="1" x14ac:dyDescent="0.25">
      <c r="C29" s="71" t="s">
        <v>1</v>
      </c>
      <c r="D29" s="71">
        <v>3000000</v>
      </c>
      <c r="F29" s="56" t="s">
        <v>71</v>
      </c>
      <c r="G29" s="56">
        <v>514</v>
      </c>
      <c r="H29" s="10">
        <f>G29/G28</f>
        <v>1.2009345794392523</v>
      </c>
    </row>
    <row r="30" spans="1:19" s="10" customFormat="1" x14ac:dyDescent="0.25">
      <c r="F30" s="56" t="s">
        <v>72</v>
      </c>
      <c r="G30" s="56">
        <v>9500</v>
      </c>
    </row>
    <row r="31" spans="1:19" s="10" customFormat="1" x14ac:dyDescent="0.25">
      <c r="C31" s="74"/>
      <c r="D31" s="74"/>
      <c r="F31" s="74" t="s">
        <v>73</v>
      </c>
      <c r="G31" s="74">
        <f>G28*G30</f>
        <v>4066000</v>
      </c>
      <c r="H31" s="10">
        <f>G31/D29</f>
        <v>1.3553333333333333</v>
      </c>
    </row>
    <row r="32" spans="1:19" s="10" customFormat="1" x14ac:dyDescent="0.25">
      <c r="C32" s="74"/>
      <c r="D32" s="74"/>
      <c r="F32" s="74" t="s">
        <v>24</v>
      </c>
      <c r="G32" s="74">
        <f>G31*90%</f>
        <v>3659400</v>
      </c>
    </row>
    <row r="33" spans="3:7" s="10" customFormat="1" x14ac:dyDescent="0.25">
      <c r="C33" s="74"/>
      <c r="D33" s="74"/>
      <c r="F33" s="74" t="s">
        <v>25</v>
      </c>
      <c r="G33" s="74">
        <f>G31*80%</f>
        <v>3252800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2024-05-16T10:10:09Z</dcterms:modified>
</cp:coreProperties>
</file>