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Airoli\Hanumant Babaji Dhamanse\Flat No. 304\"/>
    </mc:Choice>
  </mc:AlternateContent>
  <xr:revisionPtr revIDLastSave="0" documentId="13_ncr:1_{2F3FE597-1C03-4A16-B1B9-1F2460A1601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G19" i="23" s="1"/>
  <c r="F20" i="23" l="1"/>
  <c r="G20" i="23" s="1"/>
  <c r="F25" i="23"/>
  <c r="F21" i="23"/>
  <c r="G21" i="23" s="1"/>
  <c r="Q2" i="4" l="1"/>
  <c r="G28" i="4"/>
  <c r="C5" i="25" l="1"/>
  <c r="C4" i="25"/>
  <c r="C3" i="25"/>
  <c r="P2" i="4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<sst xmlns="http://schemas.openxmlformats.org/spreadsheetml/2006/main" count="134" uniqueCount="90">
  <si>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</si>
  <si>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</si>
  <si>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</si>
  <si>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</si>
  <si>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</si>
  <si>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</si>
  <si>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</si>
  <si>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</si>
  <si>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</si>
  <si>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</si>
  <si>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</si>
  <si>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</si>
  <si>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</si>
  <si>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</si>
  <si>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</si>
  <si>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</si>
  <si>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</si>
  <si>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</si>
  <si>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</si>
  <si>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</si>
  <si>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</si>
  <si>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</si>
  <si>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</si>
  <si>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</si>
  <si>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</si>
  <si>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</si>
  <si>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</si>
  <si>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</si>
  <si>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</si>
  <si>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</si>
  <si>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</si>
  <si>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</si>
  <si>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</si>
  <si>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</si>
  <si>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</si>
  <si>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</si>
  <si>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</si>
  <si>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</si>
  <si>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</si>
  <si>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</si>
  <si>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</si>
  <si>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</si>
  <si>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</si>
  <si>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</si>
  <si>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</si>
  <si>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</si>
  <si>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</si>
  <si>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</si>
  <si>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</si>
  <si>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</si>
  <si>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</si>
  <si>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</si>
  <si>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</si>
  <si>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</si>
  <si>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</si>
  <si>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</si>
  <si>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</si>
  <si>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</si>
  <si>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</si>
  <si>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</si>
  <si>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</si>
  <si>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</si>
  <si>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</si>
  <si>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</si>
  <si>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</si>
  <si>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</si>
  <si>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</si>
  <si>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</si>
  <si>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</si>
  <si>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</si>
  <si>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</si>
  <si>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</si>
  <si>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</si>
  <si>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</si>
  <si>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</si>
  <si>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</si>
  <si>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</si>
  <si>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</si>
  <si>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</si>
  <si>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</si>
  <si>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</si>
  <si>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</si>
  <si>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</si>
  <si>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</si>
  <si>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</si>
  <si>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IGR-07.07.22</t>
  </si>
  <si>
    <t>IGR-27.06.22</t>
  </si>
  <si>
    <t>IGR-09.02.24</t>
  </si>
  <si>
    <t>Flat No.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</si>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</sst>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4B55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2" fillId="5" borderId="10" xfId="0" applyFont="1" applyFill="1" applyBorder="1" applyAlignment="1">
      <alignment vertical="top" wrapText="1"/>
    </xf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DC9BB-5F48-4A5B-AA07-826A38BC0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21F3F-304C-4DDC-BBA0-309D6846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89572-3AC4-42F1-9A03-71D307A5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AB81B-14B5-42D9-8F63-77933223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9C91C-92D0-4A97-8ED7-A8C61AD01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B581A5-97EB-4E81-A9A2-EC425B7D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240820.57499999998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270220.57499999995</v>
      </c>
      <c r="D9" s="61" t="s">
        <v>62</v>
      </c>
      <c r="E9" s="62">
        <f>C9/10.764</f>
        <v>25104.103957636562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1999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25</v>
      </c>
      <c r="D13" s="68">
        <f>D12-C13</f>
        <v>75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I20" sqref="I20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hidden="1" customWidth="1"/>
    <col min="5" max="5" width="14.28515625" hidden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18000</v>
      </c>
      <c r="D3" s="23" t="s">
        <v>76</v>
      </c>
      <c r="E3" s="6" t="s">
        <v>84</v>
      </c>
      <c r="F3" s="20">
        <v>18500</v>
      </c>
      <c r="G3" s="23" t="s">
        <v>76</v>
      </c>
      <c r="H3" s="6" t="s">
        <v>84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15500</v>
      </c>
      <c r="D5" s="23"/>
      <c r="F5" s="20">
        <f>F3-F4</f>
        <v>16000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25</v>
      </c>
      <c r="D7" s="25">
        <v>2024</v>
      </c>
      <c r="F7" s="25">
        <f>G7-G8</f>
        <v>25</v>
      </c>
      <c r="G7" s="25">
        <v>2024</v>
      </c>
    </row>
    <row r="8" spans="1:8" x14ac:dyDescent="0.25">
      <c r="A8" s="15" t="s">
        <v>18</v>
      </c>
      <c r="B8" s="24"/>
      <c r="C8" s="25">
        <f>C9-C7</f>
        <v>35</v>
      </c>
      <c r="D8" s="25">
        <v>1999</v>
      </c>
      <c r="F8" s="25">
        <f>F9-F7</f>
        <v>35</v>
      </c>
      <c r="G8" s="25">
        <v>1999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37.5</v>
      </c>
      <c r="D10" s="25"/>
      <c r="F10" s="25">
        <f>90*F7/F9</f>
        <v>37.5</v>
      </c>
      <c r="G10" s="25"/>
    </row>
    <row r="11" spans="1:8" x14ac:dyDescent="0.25">
      <c r="A11" s="15"/>
      <c r="B11" s="26"/>
      <c r="C11" s="27">
        <f>C10%</f>
        <v>0.375</v>
      </c>
      <c r="D11" s="27"/>
      <c r="F11" s="27">
        <f>F10%</f>
        <v>0.375</v>
      </c>
      <c r="G11" s="27"/>
    </row>
    <row r="12" spans="1:8" x14ac:dyDescent="0.25">
      <c r="A12" s="15" t="s">
        <v>21</v>
      </c>
      <c r="B12" s="19"/>
      <c r="C12" s="20">
        <f>C6*C11</f>
        <v>937.5</v>
      </c>
      <c r="D12" s="18"/>
      <c r="F12" s="20">
        <f>F6*F11</f>
        <v>937.5</v>
      </c>
      <c r="G12" s="18"/>
    </row>
    <row r="13" spans="1:8" x14ac:dyDescent="0.25">
      <c r="A13" s="15" t="s">
        <v>22</v>
      </c>
      <c r="B13" s="19"/>
      <c r="C13" s="20">
        <f>C6-C12</f>
        <v>1562.5</v>
      </c>
      <c r="D13" s="18"/>
      <c r="F13" s="20">
        <f>F6-F12</f>
        <v>1562.5</v>
      </c>
      <c r="G13" s="18"/>
    </row>
    <row r="14" spans="1:8" x14ac:dyDescent="0.25">
      <c r="A14" s="15" t="s">
        <v>15</v>
      </c>
      <c r="B14" s="19"/>
      <c r="C14" s="20">
        <f>C5</f>
        <v>15500</v>
      </c>
      <c r="D14" s="18"/>
      <c r="F14" s="20">
        <f>F5</f>
        <v>16000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17062.5</v>
      </c>
      <c r="D16" s="18"/>
      <c r="F16" s="21">
        <f>F14+F13</f>
        <v>17562.5</v>
      </c>
      <c r="G16" s="18"/>
    </row>
    <row r="17" spans="1:7" x14ac:dyDescent="0.25">
      <c r="A17" t="s">
        <v>88</v>
      </c>
      <c r="B17" s="24"/>
      <c r="C17" s="25">
        <v>304</v>
      </c>
      <c r="D17" s="18"/>
      <c r="F17" s="25">
        <v>15</v>
      </c>
      <c r="G17" s="18"/>
    </row>
    <row r="18" spans="1:7" x14ac:dyDescent="0.25">
      <c r="A18" s="74" t="str">
        <f>E3</f>
        <v>ACA</v>
      </c>
      <c r="B18" s="7"/>
      <c r="C18" s="30">
        <v>441</v>
      </c>
      <c r="D18" s="18"/>
      <c r="F18" s="30">
        <v>356</v>
      </c>
      <c r="G18" s="18" t="s">
        <v>89</v>
      </c>
    </row>
    <row r="19" spans="1:7" x14ac:dyDescent="0.25">
      <c r="A19" s="15" t="s">
        <v>74</v>
      </c>
      <c r="B19" s="6"/>
      <c r="C19" s="31">
        <f>C18*C16</f>
        <v>7524562.5</v>
      </c>
      <c r="D19" s="32"/>
      <c r="F19" s="31">
        <f>F18*F16</f>
        <v>6252250</v>
      </c>
      <c r="G19" s="32">
        <f>C19+F19</f>
        <v>13776812.5</v>
      </c>
    </row>
    <row r="20" spans="1:7" x14ac:dyDescent="0.25">
      <c r="A20" s="15" t="s">
        <v>24</v>
      </c>
      <c r="C20" s="33">
        <f>C19*90%</f>
        <v>6772106.25</v>
      </c>
      <c r="D20" s="18"/>
      <c r="F20" s="33">
        <f>F19*90%</f>
        <v>5627025</v>
      </c>
      <c r="G20" s="32">
        <f t="shared" ref="G20:G21" si="0">C20+F20</f>
        <v>12399131.25</v>
      </c>
    </row>
    <row r="21" spans="1:7" x14ac:dyDescent="0.25">
      <c r="A21" s="15" t="s">
        <v>25</v>
      </c>
      <c r="C21" s="33">
        <f>C19*80%</f>
        <v>6019650</v>
      </c>
      <c r="D21" s="18"/>
      <c r="F21" s="33">
        <f>F19*80%</f>
        <v>5001800</v>
      </c>
      <c r="G21" s="32">
        <f t="shared" si="0"/>
        <v>11021450</v>
      </c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1102500</v>
      </c>
      <c r="D23"/>
      <c r="F23" s="37">
        <f>F4*F18</f>
        <v>890000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f>C19*0.025/12</f>
        <v>15676.171875</v>
      </c>
      <c r="D25"/>
      <c r="F25" s="33">
        <f>F19*0.025/12</f>
        <v>13025.520833333334</v>
      </c>
      <c r="G25"/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8" sqref="U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344</v>
      </c>
      <c r="C2" s="4">
        <f t="shared" ref="C2:C16" si="1">B2*1.2</f>
        <v>412.8</v>
      </c>
      <c r="D2" s="4">
        <f t="shared" ref="D2:D16" si="2">C2*1.2</f>
        <v>495.36</v>
      </c>
      <c r="E2" s="5">
        <f t="shared" ref="E2:E16" si="3">R2</f>
        <v>4975000</v>
      </c>
      <c r="F2" s="77">
        <f t="shared" ref="F2:F15" si="4">ROUND((E2/B2),0)</f>
        <v>14462</v>
      </c>
      <c r="G2" s="77">
        <f t="shared" ref="G2:G15" si="5">ROUND((E2/C2),0)</f>
        <v>12052</v>
      </c>
      <c r="H2" s="77">
        <f t="shared" ref="H2:H15" si="6">ROUND((E2/D2),0)</f>
        <v>10043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282+62</f>
        <v>344</v>
      </c>
      <c r="R2" s="78">
        <v>4975000</v>
      </c>
      <c r="S2" s="78" t="s">
        <v>85</v>
      </c>
    </row>
    <row r="3" spans="1:19" x14ac:dyDescent="0.25">
      <c r="A3" s="4">
        <v>2</v>
      </c>
      <c r="B3" s="4">
        <f t="shared" si="0"/>
        <v>418.33333333333337</v>
      </c>
      <c r="C3" s="4">
        <f t="shared" si="1"/>
        <v>502</v>
      </c>
      <c r="D3" s="4">
        <f t="shared" si="2"/>
        <v>602.4</v>
      </c>
      <c r="E3" s="5">
        <f t="shared" si="3"/>
        <v>7300000</v>
      </c>
      <c r="F3" s="77">
        <f t="shared" si="4"/>
        <v>17450</v>
      </c>
      <c r="G3" s="77">
        <f t="shared" si="5"/>
        <v>14542</v>
      </c>
      <c r="H3" s="77">
        <f t="shared" si="6"/>
        <v>12118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502</v>
      </c>
      <c r="Q3" s="7">
        <f t="shared" ref="Q3:Q10" si="10">P3/1.2</f>
        <v>418.33333333333337</v>
      </c>
      <c r="R3" s="78">
        <v>7300000</v>
      </c>
      <c r="S3" s="78" t="s">
        <v>86</v>
      </c>
    </row>
    <row r="4" spans="1:19" x14ac:dyDescent="0.25">
      <c r="A4" s="4">
        <v>3</v>
      </c>
      <c r="B4" s="4">
        <f t="shared" si="0"/>
        <v>515</v>
      </c>
      <c r="C4" s="4">
        <f t="shared" si="1"/>
        <v>618</v>
      </c>
      <c r="D4" s="4">
        <f t="shared" si="2"/>
        <v>741.6</v>
      </c>
      <c r="E4" s="5">
        <f t="shared" si="3"/>
        <v>8000000</v>
      </c>
      <c r="F4" s="4">
        <f t="shared" si="4"/>
        <v>15534</v>
      </c>
      <c r="G4" s="4">
        <f t="shared" si="5"/>
        <v>12945</v>
      </c>
      <c r="H4" s="4">
        <f t="shared" si="6"/>
        <v>10787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515</v>
      </c>
      <c r="R4" s="2">
        <v>8000000</v>
      </c>
      <c r="S4" s="2"/>
    </row>
    <row r="5" spans="1:19" x14ac:dyDescent="0.25">
      <c r="A5" s="4">
        <v>4</v>
      </c>
      <c r="B5" s="4">
        <f t="shared" si="0"/>
        <v>420</v>
      </c>
      <c r="C5" s="4">
        <f t="shared" si="1"/>
        <v>504</v>
      </c>
      <c r="D5" s="4">
        <f t="shared" si="2"/>
        <v>604.79999999999995</v>
      </c>
      <c r="E5" s="5">
        <f t="shared" si="3"/>
        <v>8000000</v>
      </c>
      <c r="F5" s="77">
        <f t="shared" si="4"/>
        <v>19048</v>
      </c>
      <c r="G5" s="77">
        <f t="shared" si="5"/>
        <v>15873</v>
      </c>
      <c r="H5" s="77">
        <f t="shared" si="6"/>
        <v>13228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420</v>
      </c>
      <c r="R5" s="78">
        <v>8000000</v>
      </c>
      <c r="S5" s="2"/>
    </row>
    <row r="6" spans="1:19" x14ac:dyDescent="0.25">
      <c r="A6" s="4">
        <v>5</v>
      </c>
      <c r="B6" s="4">
        <f t="shared" si="0"/>
        <v>333.33333333333337</v>
      </c>
      <c r="C6" s="4">
        <f t="shared" si="1"/>
        <v>400.00000000000006</v>
      </c>
      <c r="D6" s="4">
        <f t="shared" si="2"/>
        <v>480.00000000000006</v>
      </c>
      <c r="E6" s="5">
        <f t="shared" si="3"/>
        <v>6500000</v>
      </c>
      <c r="F6" s="77">
        <f t="shared" si="4"/>
        <v>19500</v>
      </c>
      <c r="G6" s="77">
        <f t="shared" si="5"/>
        <v>16250</v>
      </c>
      <c r="H6" s="77">
        <f t="shared" si="6"/>
        <v>13542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v>400</v>
      </c>
      <c r="Q6" s="7">
        <f t="shared" si="10"/>
        <v>333.33333333333337</v>
      </c>
      <c r="R6" s="78">
        <v>6500000</v>
      </c>
      <c r="S6" s="2"/>
    </row>
    <row r="7" spans="1:19" x14ac:dyDescent="0.25">
      <c r="A7" s="4">
        <v>6</v>
      </c>
      <c r="B7" s="4">
        <f t="shared" si="0"/>
        <v>403.33333333333337</v>
      </c>
      <c r="C7" s="4">
        <f t="shared" si="1"/>
        <v>484</v>
      </c>
      <c r="D7" s="4">
        <f t="shared" si="2"/>
        <v>580.79999999999995</v>
      </c>
      <c r="E7" s="5">
        <f t="shared" si="3"/>
        <v>7600000</v>
      </c>
      <c r="F7" s="4">
        <f t="shared" si="4"/>
        <v>18843</v>
      </c>
      <c r="G7" s="4">
        <f t="shared" si="5"/>
        <v>15702</v>
      </c>
      <c r="H7" s="4">
        <f t="shared" si="6"/>
        <v>13085</v>
      </c>
      <c r="I7" s="4">
        <f t="shared" si="7"/>
        <v>0</v>
      </c>
      <c r="J7" s="4">
        <f t="shared" si="8"/>
        <v>0</v>
      </c>
      <c r="O7">
        <v>0</v>
      </c>
      <c r="P7">
        <v>484</v>
      </c>
      <c r="Q7">
        <f t="shared" si="10"/>
        <v>403.33333333333337</v>
      </c>
      <c r="R7" s="75">
        <v>7600000</v>
      </c>
      <c r="S7" s="2" t="s">
        <v>87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55" t="s">
        <v>71</v>
      </c>
      <c r="G27" s="55">
        <v>400</v>
      </c>
    </row>
    <row r="28" spans="1:19" s="10" customFormat="1" x14ac:dyDescent="0.25">
      <c r="C28" s="70" t="s">
        <v>75</v>
      </c>
      <c r="D28" s="70"/>
      <c r="F28" s="55" t="s">
        <v>84</v>
      </c>
      <c r="G28" s="55">
        <f>419+22</f>
        <v>441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502</v>
      </c>
      <c r="H29" s="10">
        <f>G29/G28</f>
        <v>1.1383219954648527</v>
      </c>
    </row>
    <row r="30" spans="1:19" s="10" customFormat="1" x14ac:dyDescent="0.25">
      <c r="F30" s="55" t="s">
        <v>73</v>
      </c>
      <c r="G30" s="55"/>
    </row>
    <row r="31" spans="1:19" s="10" customFormat="1" x14ac:dyDescent="0.25">
      <c r="C31" s="73"/>
      <c r="D31" s="73"/>
      <c r="F31" s="73" t="s">
        <v>74</v>
      </c>
      <c r="G31" s="73">
        <f>G29*G30</f>
        <v>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0</v>
      </c>
    </row>
    <row r="33" spans="3:7" s="10" customFormat="1" x14ac:dyDescent="0.25">
      <c r="C33" s="73"/>
      <c r="D33" s="73"/>
      <c r="F33" s="73" t="s">
        <v>25</v>
      </c>
      <c r="G33" s="73">
        <f>G31*80%</f>
        <v>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2024-05-10T10:36:50Z</dcterms:modified>
</cp:coreProperties>
</file>