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8" sheetId="8" r:id="rId2"/>
    <sheet name="Sheet9" sheetId="9" r:id="rId3"/>
    <sheet name="Sheet6" sheetId="6" r:id="rId4"/>
    <sheet name="Sheet7" sheetId="7" r:id="rId5"/>
    <sheet name="Sheet2" sheetId="2" r:id="rId6"/>
    <sheet name="Sheet3" sheetId="3" r:id="rId7"/>
    <sheet name="Sheet4" sheetId="4" r:id="rId8"/>
    <sheet name="Sheet5" sheetId="5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8" i="1" l="1"/>
  <c r="M17" i="1"/>
  <c r="P21" i="1"/>
  <c r="Q9" i="1"/>
  <c r="Q16" i="1"/>
  <c r="P16" i="1"/>
  <c r="P14" i="1"/>
  <c r="P13" i="1"/>
  <c r="P9" i="1"/>
  <c r="L3" i="1"/>
  <c r="R8" i="1"/>
  <c r="K19" i="1"/>
  <c r="K18" i="1"/>
  <c r="K17" i="1"/>
  <c r="K15" i="1"/>
  <c r="K12" i="1"/>
  <c r="K9" i="1"/>
  <c r="K20" i="1"/>
  <c r="F33" i="1"/>
  <c r="F27" i="1"/>
  <c r="F31" i="1"/>
  <c r="D38" i="1"/>
  <c r="I38" i="1"/>
  <c r="H38" i="1"/>
  <c r="K10" i="1"/>
  <c r="K5" i="1"/>
  <c r="I27" i="1"/>
  <c r="I31" i="1"/>
  <c r="I26" i="1"/>
  <c r="I32" i="1"/>
  <c r="E27" i="1"/>
  <c r="E28" i="1"/>
  <c r="E29" i="1"/>
  <c r="E30" i="1"/>
  <c r="E31" i="1"/>
  <c r="E32" i="1"/>
  <c r="I30" i="1"/>
  <c r="B39" i="1"/>
  <c r="D39" i="1" s="1"/>
  <c r="B38" i="1"/>
  <c r="I28" i="1"/>
  <c r="I29" i="1"/>
  <c r="E26" i="1"/>
  <c r="B68" i="1"/>
  <c r="B67" i="1"/>
  <c r="C54" i="1"/>
  <c r="C55" i="1"/>
  <c r="C56" i="1"/>
  <c r="C57" i="1"/>
  <c r="C58" i="1"/>
  <c r="C61" i="1"/>
  <c r="C62" i="1"/>
  <c r="C53" i="1"/>
  <c r="C59" i="1" s="1"/>
  <c r="C63" i="1" l="1"/>
  <c r="N3" i="1" l="1"/>
  <c r="K8" i="1"/>
  <c r="K3" i="1"/>
  <c r="K4" i="1" s="1"/>
</calcChain>
</file>

<file path=xl/sharedStrings.xml><?xml version="1.0" encoding="utf-8"?>
<sst xmlns="http://schemas.openxmlformats.org/spreadsheetml/2006/main" count="30" uniqueCount="30">
  <si>
    <t>YOC</t>
  </si>
  <si>
    <t>G+4</t>
  </si>
  <si>
    <t>BU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</si>
  <si>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</si>
  <si>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</si>
  <si>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</si>
  <si>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</si>
  <si>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</si>
  <si>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</si>
  <si>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</si>
  <si>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</si>
  <si>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</si>
  <si>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</si>
  <si>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</si>
  <si>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</si>
  <si>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</si>
  <si>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</si>
  <si>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</si>
  <si>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</si>
  <si>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Price Indicators</t>
  </si>
  <si>
    <t>CA</t>
  </si>
  <si>
    <t>BA</t>
  </si>
  <si>
    <t>SA</t>
  </si>
  <si>
    <t>Value</t>
  </si>
  <si>
    <t>ROC</t>
  </si>
  <si>
    <t>ROB</t>
  </si>
  <si>
    <t>ROS</t>
  </si>
  <si>
    <t>IGR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</si>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</sst>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0" fontId="0" fillId="2" borderId="0" xfId="0" applyFill="1"/>
    <xf numFmtId="43" fontId="0" fillId="0" borderId="0" xfId="0" applyNumberFormat="1"/>
    <xf numFmtId="43" fontId="0" fillId="0" borderId="0" xfId="1" applyFont="1"/>
    <xf numFmtId="165" fontId="0" fillId="0" borderId="0" xfId="1" applyNumberFormat="1" applyFont="1"/>
    <xf numFmtId="0" fontId="0" fillId="3" borderId="1" xfId="0" applyFill="1" applyBorder="1"/>
    <xf numFmtId="43" fontId="0" fillId="3" borderId="1" xfId="0" applyNumberFormat="1" applyFill="1" applyBorder="1"/>
    <xf numFmtId="43" fontId="3" fillId="2" borderId="1" xfId="0" applyNumberFormat="1" applyFont="1" applyFill="1" applyBorder="1"/>
    <xf numFmtId="0" fontId="2" fillId="2" borderId="0" xfId="0" applyFont="1" applyFill="1"/>
    <xf numFmtId="43" fontId="2" fillId="2" borderId="0" xfId="1" applyFont="1" applyFill="1"/>
    <xf numFmtId="165" fontId="2" fillId="0" borderId="0" xfId="1" applyNumberFormat="1" applyFont="1"/>
    <xf numFmtId="165" fontId="2" fillId="2" borderId="0" xfId="1" applyNumberFormat="1" applyFont="1" applyFill="1"/>
    <xf numFmtId="0" fontId="2" fillId="0" borderId="0" xfId="0" applyFont="1"/>
    <xf numFmtId="43" fontId="2" fillId="0" borderId="0" xfId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37</xdr:row>
      <xdr:rowOff>77194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7125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38</xdr:row>
      <xdr:rowOff>39116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525990</xdr:colOff>
      <xdr:row>32</xdr:row>
      <xdr:rowOff>48482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56390" cy="6144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35</xdr:row>
      <xdr:rowOff>143826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6811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30</xdr:row>
      <xdr:rowOff>172272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5887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459306</xdr:colOff>
      <xdr:row>39</xdr:row>
      <xdr:rowOff>48669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9706" cy="7478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37</xdr:row>
      <xdr:rowOff>86721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7135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582893</xdr:colOff>
      <xdr:row>37</xdr:row>
      <xdr:rowOff>96247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tabSelected="1" workbookViewId="0">
      <selection activeCell="E38" sqref="E38"/>
    </sheetView>
  </sheetViews>
  <sheetFormatPr defaultRowHeight="15" x14ac:dyDescent="0.25"/>
  <cols>
    <col min="4" max="4" width="14.28515625" bestFit="1" customWidth="1"/>
    <col min="5" max="6" width="10" bestFit="1" customWidth="1"/>
    <col min="9" max="9" width="10" bestFit="1" customWidth="1"/>
    <col min="10" max="10" width="28.42578125" bestFit="1" customWidth="1"/>
    <col min="11" max="11" width="14.28515625" bestFit="1" customWidth="1"/>
    <col min="13" max="14" width="10" bestFit="1" customWidth="1"/>
    <col min="16" max="16" width="12.5703125" bestFit="1" customWidth="1"/>
    <col min="17" max="17" width="10" bestFit="1" customWidth="1"/>
  </cols>
  <sheetData>
    <row r="1" spans="1:18" x14ac:dyDescent="0.25">
      <c r="A1" t="s">
        <v>0</v>
      </c>
      <c r="B1">
        <v>1982</v>
      </c>
      <c r="J1" s="1" t="s">
        <v>3</v>
      </c>
      <c r="K1" s="1">
        <v>2024</v>
      </c>
    </row>
    <row r="2" spans="1:18" x14ac:dyDescent="0.25">
      <c r="J2" s="1" t="s">
        <v>4</v>
      </c>
      <c r="K2" s="1">
        <v>1982</v>
      </c>
      <c r="N2">
        <v>30250</v>
      </c>
    </row>
    <row r="3" spans="1:18" x14ac:dyDescent="0.25">
      <c r="A3" t="s">
        <v>1</v>
      </c>
      <c r="J3" s="1" t="s">
        <v>5</v>
      </c>
      <c r="K3" s="1">
        <f>K1-K2</f>
        <v>42</v>
      </c>
      <c r="L3">
        <f>100-K3</f>
        <v>58</v>
      </c>
      <c r="N3">
        <f>N2/10.764</f>
        <v>2810.2935711631367</v>
      </c>
    </row>
    <row r="4" spans="1:18" x14ac:dyDescent="0.25">
      <c r="J4" s="1"/>
      <c r="K4" s="1">
        <f>60-K3</f>
        <v>18</v>
      </c>
    </row>
    <row r="5" spans="1:18" x14ac:dyDescent="0.25">
      <c r="A5" t="s">
        <v>2</v>
      </c>
      <c r="B5">
        <v>485</v>
      </c>
      <c r="J5" s="1" t="s">
        <v>6</v>
      </c>
      <c r="K5" s="2">
        <f>485*2800</f>
        <v>1358000</v>
      </c>
    </row>
    <row r="6" spans="1:18" x14ac:dyDescent="0.25">
      <c r="J6" s="1" t="s">
        <v>7</v>
      </c>
      <c r="K6" s="1"/>
    </row>
    <row r="7" spans="1:18" x14ac:dyDescent="0.25">
      <c r="J7" s="1"/>
      <c r="K7" s="1"/>
    </row>
    <row r="8" spans="1:18" x14ac:dyDescent="0.25">
      <c r="J8" s="1" t="s">
        <v>8</v>
      </c>
      <c r="K8" s="1">
        <f>100-10</f>
        <v>90</v>
      </c>
      <c r="O8" t="s">
        <v>28</v>
      </c>
      <c r="P8" s="8">
        <v>151460</v>
      </c>
      <c r="Q8" s="8"/>
      <c r="R8">
        <f>P8-P9</f>
        <v>7573</v>
      </c>
    </row>
    <row r="9" spans="1:18" x14ac:dyDescent="0.25">
      <c r="J9" s="1" t="s">
        <v>9</v>
      </c>
      <c r="K9" s="1">
        <f>K8*K3/60</f>
        <v>63</v>
      </c>
      <c r="P9" s="8">
        <f>P8*95%</f>
        <v>143887</v>
      </c>
      <c r="Q9" s="9">
        <f>P9/10.764</f>
        <v>13367.428465254554</v>
      </c>
    </row>
    <row r="10" spans="1:18" x14ac:dyDescent="0.25">
      <c r="J10" s="1"/>
      <c r="K10" s="3">
        <f>K9%</f>
        <v>0.63</v>
      </c>
      <c r="P10" s="8"/>
      <c r="Q10" s="9"/>
    </row>
    <row r="11" spans="1:18" x14ac:dyDescent="0.25">
      <c r="J11" s="1"/>
      <c r="K11" s="1"/>
      <c r="O11" t="s">
        <v>29</v>
      </c>
      <c r="P11" s="8">
        <v>73360</v>
      </c>
      <c r="Q11" s="9"/>
    </row>
    <row r="12" spans="1:18" x14ac:dyDescent="0.25">
      <c r="J12" s="1" t="s">
        <v>10</v>
      </c>
      <c r="K12" s="2">
        <f>ROUND((K5*K10),0)</f>
        <v>855540</v>
      </c>
      <c r="P12" s="8"/>
      <c r="Q12" s="9"/>
    </row>
    <row r="13" spans="1:18" x14ac:dyDescent="0.25">
      <c r="J13" s="1" t="s">
        <v>11</v>
      </c>
      <c r="K13" s="2">
        <v>485</v>
      </c>
      <c r="P13" s="8">
        <f>P9-P11</f>
        <v>70527</v>
      </c>
      <c r="Q13" s="9"/>
    </row>
    <row r="14" spans="1:18" x14ac:dyDescent="0.25">
      <c r="J14" s="1" t="s">
        <v>12</v>
      </c>
      <c r="K14" s="4">
        <v>20000</v>
      </c>
      <c r="P14" s="8">
        <f>P13*58%</f>
        <v>40905.659999999996</v>
      </c>
      <c r="Q14" s="9"/>
    </row>
    <row r="15" spans="1:18" x14ac:dyDescent="0.25">
      <c r="J15" s="1" t="s">
        <v>13</v>
      </c>
      <c r="K15" s="2">
        <f>K14*K13</f>
        <v>9700000</v>
      </c>
      <c r="P15" s="8"/>
      <c r="Q15" s="9"/>
    </row>
    <row r="16" spans="1:18" x14ac:dyDescent="0.25">
      <c r="J16" s="1" t="s">
        <v>14</v>
      </c>
      <c r="K16" s="1"/>
      <c r="P16" s="9">
        <f>P14+P11</f>
        <v>114265.66</v>
      </c>
      <c r="Q16" s="9">
        <f>P16/10.764</f>
        <v>10615.53883314753</v>
      </c>
    </row>
    <row r="17" spans="1:17" x14ac:dyDescent="0.25">
      <c r="J17" s="5" t="s">
        <v>15</v>
      </c>
      <c r="K17" s="12">
        <f>K15-K12</f>
        <v>8844460</v>
      </c>
      <c r="M17" s="7">
        <f>K17/K13</f>
        <v>18236</v>
      </c>
      <c r="N17" s="7"/>
      <c r="Q17" s="19"/>
    </row>
    <row r="18" spans="1:17" x14ac:dyDescent="0.25">
      <c r="J18" s="10" t="s">
        <v>16</v>
      </c>
      <c r="K18" s="11">
        <f>ROUND((K17*90%),0)</f>
        <v>7960014</v>
      </c>
    </row>
    <row r="19" spans="1:17" x14ac:dyDescent="0.25">
      <c r="J19" s="10" t="s">
        <v>17</v>
      </c>
      <c r="K19" s="11">
        <f>ROUND((K17*80%),0)</f>
        <v>7075568</v>
      </c>
      <c r="P19" s="8">
        <v>485</v>
      </c>
    </row>
    <row r="20" spans="1:17" x14ac:dyDescent="0.25">
      <c r="J20" s="10" t="s">
        <v>18</v>
      </c>
      <c r="K20" s="11">
        <f>MROUND((K17*0.025/12),500)</f>
        <v>18500</v>
      </c>
      <c r="P20" s="8">
        <v>10616</v>
      </c>
    </row>
    <row r="21" spans="1:17" x14ac:dyDescent="0.25">
      <c r="P21" s="8">
        <f>P20*P19</f>
        <v>5148760</v>
      </c>
    </row>
    <row r="22" spans="1:17" x14ac:dyDescent="0.25">
      <c r="P22" s="8"/>
    </row>
    <row r="24" spans="1:17" x14ac:dyDescent="0.25">
      <c r="A24" t="s">
        <v>19</v>
      </c>
    </row>
    <row r="25" spans="1:17" x14ac:dyDescent="0.25">
      <c r="A25" t="s">
        <v>20</v>
      </c>
      <c r="B25" t="s">
        <v>21</v>
      </c>
      <c r="C25" t="s">
        <v>22</v>
      </c>
      <c r="D25" t="s">
        <v>23</v>
      </c>
      <c r="E25" t="s">
        <v>24</v>
      </c>
      <c r="F25" t="s">
        <v>25</v>
      </c>
      <c r="G25" t="s">
        <v>26</v>
      </c>
    </row>
    <row r="26" spans="1:17" x14ac:dyDescent="0.25">
      <c r="A26">
        <v>485</v>
      </c>
      <c r="D26" s="8">
        <v>9500000</v>
      </c>
      <c r="E26" s="9">
        <f>D26/A26</f>
        <v>19587.628865979383</v>
      </c>
      <c r="F26" s="9"/>
      <c r="G26" s="9"/>
      <c r="H26" s="9"/>
      <c r="I26" s="9">
        <f>E26/1.2</f>
        <v>16323.02405498282</v>
      </c>
    </row>
    <row r="27" spans="1:17" x14ac:dyDescent="0.25">
      <c r="A27" s="13">
        <v>440</v>
      </c>
      <c r="B27" s="13">
        <v>495</v>
      </c>
      <c r="C27" s="13"/>
      <c r="D27" s="14">
        <v>9100000</v>
      </c>
      <c r="E27" s="15">
        <f t="shared" ref="E27:E35" si="0">D27/A27</f>
        <v>20681.81818181818</v>
      </c>
      <c r="F27" s="15">
        <f>D27/B27</f>
        <v>18383.838383838385</v>
      </c>
      <c r="G27" s="16"/>
      <c r="H27" s="16"/>
      <c r="I27" s="16">
        <f>D27/B27</f>
        <v>18383.838383838385</v>
      </c>
    </row>
    <row r="28" spans="1:17" x14ac:dyDescent="0.25">
      <c r="A28">
        <v>475</v>
      </c>
      <c r="D28" s="8">
        <v>10000000</v>
      </c>
      <c r="E28" s="9">
        <f t="shared" si="0"/>
        <v>21052.63157894737</v>
      </c>
      <c r="F28" s="9"/>
      <c r="G28" s="9"/>
      <c r="H28" s="9"/>
      <c r="I28" s="9">
        <f>E28/1.2</f>
        <v>17543.859649122809</v>
      </c>
    </row>
    <row r="29" spans="1:17" x14ac:dyDescent="0.25">
      <c r="A29">
        <v>490</v>
      </c>
      <c r="D29" s="8">
        <v>8500000</v>
      </c>
      <c r="E29" s="9">
        <f t="shared" si="0"/>
        <v>17346.938775510203</v>
      </c>
      <c r="F29" s="9"/>
      <c r="G29" s="9"/>
      <c r="H29" s="9"/>
      <c r="I29" s="9">
        <f t="shared" ref="I27:I34" si="1">E29/1.2</f>
        <v>14455.78231292517</v>
      </c>
    </row>
    <row r="30" spans="1:17" x14ac:dyDescent="0.25">
      <c r="B30">
        <v>450</v>
      </c>
      <c r="D30" s="8">
        <v>9000000</v>
      </c>
      <c r="E30" s="9" t="e">
        <f t="shared" si="0"/>
        <v>#DIV/0!</v>
      </c>
      <c r="F30" s="9"/>
      <c r="G30" s="9"/>
      <c r="H30" s="9"/>
      <c r="I30" s="9">
        <f>D30/B30</f>
        <v>20000</v>
      </c>
    </row>
    <row r="31" spans="1:17" x14ac:dyDescent="0.25">
      <c r="A31" s="13">
        <v>450</v>
      </c>
      <c r="B31" s="13">
        <v>495</v>
      </c>
      <c r="C31" s="13"/>
      <c r="D31" s="14">
        <v>8900000</v>
      </c>
      <c r="E31" s="16">
        <f t="shared" si="0"/>
        <v>19777.777777777777</v>
      </c>
      <c r="F31" s="16">
        <f>D31/B31</f>
        <v>17979.797979797979</v>
      </c>
      <c r="G31" s="16"/>
      <c r="H31" s="16"/>
      <c r="I31" s="16">
        <f>D31/B31</f>
        <v>17979.797979797979</v>
      </c>
    </row>
    <row r="32" spans="1:17" x14ac:dyDescent="0.25">
      <c r="A32" s="17">
        <v>416</v>
      </c>
      <c r="B32" s="17"/>
      <c r="C32" s="17"/>
      <c r="D32" s="18">
        <v>9900000</v>
      </c>
      <c r="E32" s="15">
        <f t="shared" si="0"/>
        <v>23798.076923076922</v>
      </c>
      <c r="F32" s="15"/>
      <c r="G32" s="15"/>
      <c r="H32" s="15"/>
      <c r="I32" s="15">
        <f>E32/1.2</f>
        <v>19831.73076923077</v>
      </c>
    </row>
    <row r="33" spans="1:10" x14ac:dyDescent="0.25">
      <c r="A33" s="17"/>
      <c r="B33" s="17">
        <v>480</v>
      </c>
      <c r="C33" s="17"/>
      <c r="D33" s="18">
        <v>9200000</v>
      </c>
      <c r="E33" s="18"/>
      <c r="F33" s="18">
        <f>D33/B33</f>
        <v>19166.666666666668</v>
      </c>
      <c r="G33" s="8"/>
      <c r="H33" s="8"/>
      <c r="I33" s="8"/>
    </row>
    <row r="37" spans="1:10" x14ac:dyDescent="0.25">
      <c r="A37" t="s">
        <v>27</v>
      </c>
    </row>
    <row r="38" spans="1:10" x14ac:dyDescent="0.25">
      <c r="A38" s="13">
        <v>45.35</v>
      </c>
      <c r="B38" s="13">
        <f>A38*10.764</f>
        <v>488.1474</v>
      </c>
      <c r="C38" s="13">
        <v>8700000</v>
      </c>
      <c r="D38" s="13">
        <f>C38/B38</f>
        <v>17822.485585296574</v>
      </c>
      <c r="E38" s="7"/>
      <c r="F38">
        <v>522000</v>
      </c>
      <c r="G38">
        <v>30000</v>
      </c>
      <c r="H38">
        <f>F38+G38+C38</f>
        <v>9252000</v>
      </c>
      <c r="I38">
        <f>H38/488</f>
        <v>18959.016393442624</v>
      </c>
      <c r="J38">
        <f>D38*105/100</f>
        <v>18713.6098645614</v>
      </c>
    </row>
    <row r="39" spans="1:10" x14ac:dyDescent="0.25">
      <c r="A39">
        <v>31.78</v>
      </c>
      <c r="B39">
        <f t="shared" ref="B39:B44" si="2">A39*10.764</f>
        <v>342.07992000000002</v>
      </c>
      <c r="C39">
        <v>5300000</v>
      </c>
      <c r="D39">
        <f t="shared" ref="D39:D44" si="3">C39/B39</f>
        <v>15493.455447487242</v>
      </c>
    </row>
    <row r="52" spans="1:5" x14ac:dyDescent="0.25">
      <c r="A52" s="6"/>
      <c r="B52" s="6"/>
      <c r="C52" s="6"/>
      <c r="D52" s="6"/>
      <c r="E52" s="6"/>
    </row>
    <row r="53" spans="1:5" x14ac:dyDescent="0.25">
      <c r="A53" s="6">
        <v>9.61</v>
      </c>
      <c r="B53" s="6">
        <v>14.59</v>
      </c>
      <c r="C53" s="6">
        <f>B53*A53</f>
        <v>140.20989999999998</v>
      </c>
      <c r="D53" s="6"/>
      <c r="E53" s="6"/>
    </row>
    <row r="54" spans="1:5" x14ac:dyDescent="0.25">
      <c r="A54" s="6">
        <v>13.64</v>
      </c>
      <c r="B54" s="6">
        <v>6.48</v>
      </c>
      <c r="C54" s="6">
        <f t="shared" ref="C54:C62" si="4">B54*A54</f>
        <v>88.387200000000007</v>
      </c>
      <c r="D54" s="6"/>
      <c r="E54" s="6"/>
    </row>
    <row r="55" spans="1:5" x14ac:dyDescent="0.25">
      <c r="A55" s="6">
        <v>4.01</v>
      </c>
      <c r="B55" s="6">
        <v>3.69</v>
      </c>
      <c r="C55" s="6">
        <f t="shared" si="4"/>
        <v>14.796899999999999</v>
      </c>
      <c r="D55" s="6"/>
      <c r="E55" s="6"/>
    </row>
    <row r="56" spans="1:5" x14ac:dyDescent="0.25">
      <c r="A56" s="6">
        <v>3.28</v>
      </c>
      <c r="B56" s="6">
        <v>6.03</v>
      </c>
      <c r="C56" s="6">
        <f t="shared" si="4"/>
        <v>19.778400000000001</v>
      </c>
      <c r="D56" s="6"/>
      <c r="E56" s="6"/>
    </row>
    <row r="57" spans="1:5" x14ac:dyDescent="0.25">
      <c r="A57" s="6">
        <v>4.87</v>
      </c>
      <c r="B57" s="6">
        <v>3.2</v>
      </c>
      <c r="C57" s="6">
        <f t="shared" si="4"/>
        <v>15.584000000000001</v>
      </c>
      <c r="D57" s="6"/>
      <c r="E57" s="6"/>
    </row>
    <row r="58" spans="1:5" x14ac:dyDescent="0.25">
      <c r="A58" s="6">
        <v>10.09</v>
      </c>
      <c r="B58" s="6">
        <v>10.09</v>
      </c>
      <c r="C58" s="6">
        <f t="shared" si="4"/>
        <v>101.8081</v>
      </c>
      <c r="D58" s="6"/>
      <c r="E58" s="6"/>
    </row>
    <row r="59" spans="1:5" x14ac:dyDescent="0.25">
      <c r="A59" s="6"/>
      <c r="B59" s="6"/>
      <c r="C59" s="6">
        <f>SUM(C53:C58)</f>
        <v>380.56449999999995</v>
      </c>
      <c r="D59" s="6">
        <v>381</v>
      </c>
      <c r="E59" s="6"/>
    </row>
    <row r="60" spans="1:5" x14ac:dyDescent="0.25">
      <c r="A60" s="6"/>
      <c r="B60" s="6"/>
      <c r="C60" s="6"/>
      <c r="D60" s="6"/>
      <c r="E60" s="6"/>
    </row>
    <row r="61" spans="1:5" x14ac:dyDescent="0.25">
      <c r="A61" s="6">
        <v>4.9400000000000004</v>
      </c>
      <c r="B61" s="6">
        <v>3.79</v>
      </c>
      <c r="C61" s="6">
        <f t="shared" si="4"/>
        <v>18.7226</v>
      </c>
      <c r="D61" s="6"/>
      <c r="E61" s="6"/>
    </row>
    <row r="62" spans="1:5" x14ac:dyDescent="0.25">
      <c r="A62" s="6">
        <v>3.29</v>
      </c>
      <c r="B62" s="6">
        <v>3.33</v>
      </c>
      <c r="C62" s="6">
        <f t="shared" si="4"/>
        <v>10.9557</v>
      </c>
      <c r="D62" s="6"/>
      <c r="E62" s="6"/>
    </row>
    <row r="63" spans="1:5" x14ac:dyDescent="0.25">
      <c r="A63" s="6"/>
      <c r="B63" s="6"/>
      <c r="C63" s="6">
        <f>SUM(C61:C62)</f>
        <v>29.6783</v>
      </c>
      <c r="D63" s="6">
        <v>30</v>
      </c>
      <c r="E63" s="6"/>
    </row>
    <row r="64" spans="1:5" x14ac:dyDescent="0.25">
      <c r="A64" s="6"/>
      <c r="B64" s="6"/>
      <c r="C64" s="6"/>
      <c r="D64" s="6"/>
      <c r="E64" s="6"/>
    </row>
    <row r="65" spans="1:5" x14ac:dyDescent="0.25">
      <c r="A65" s="6"/>
      <c r="B65" s="6"/>
      <c r="C65" s="6"/>
      <c r="D65" s="6"/>
      <c r="E65" s="6"/>
    </row>
    <row r="66" spans="1:5" x14ac:dyDescent="0.25">
      <c r="A66" s="6"/>
      <c r="B66" s="6"/>
      <c r="C66" s="6"/>
      <c r="D66" s="6"/>
      <c r="E66" s="6"/>
    </row>
    <row r="67" spans="1:5" x14ac:dyDescent="0.25">
      <c r="A67" s="6"/>
      <c r="B67" s="6">
        <f>381+30</f>
        <v>411</v>
      </c>
      <c r="C67" s="6"/>
      <c r="D67" s="6"/>
      <c r="E67" s="6"/>
    </row>
    <row r="68" spans="1:5" x14ac:dyDescent="0.25">
      <c r="A68" s="6"/>
      <c r="B68" s="6">
        <f>B67*1.2</f>
        <v>493.2</v>
      </c>
      <c r="C68" s="6"/>
      <c r="D68" s="6"/>
      <c r="E68" s="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Sheet9</vt:lpstr>
      <vt:lpstr>Sheet6</vt:lpstr>
      <vt:lpstr>Sheet7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2024-05-10T11:19:28Z</dcterms:modified>
</cp:coreProperties>
</file>