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Prashant Vasant Suvarna\"/>
    </mc:Choice>
  </mc:AlternateContent>
  <xr:revisionPtr revIDLastSave="0" documentId="13_ncr:1_{0339C3A6-B3C5-4AE9-A371-9941388C6557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2" i="4" l="1"/>
  <c r="T2" i="4"/>
  <c r="I19" i="4"/>
  <c r="Q28" i="4" l="1"/>
  <c r="O28" i="4"/>
  <c r="W22" i="4" l="1"/>
  <c r="V22" i="4"/>
  <c r="U22" i="4"/>
  <c r="Q23" i="4"/>
  <c r="Q22" i="4"/>
  <c r="P23" i="4"/>
  <c r="P22" i="4"/>
  <c r="Q21" i="4"/>
  <c r="J18" i="4" l="1"/>
  <c r="H21" i="4"/>
  <c r="P21" i="4"/>
  <c r="I18" i="4"/>
  <c r="Q12" i="4" l="1"/>
  <c r="P12" i="4"/>
  <c r="P11" i="4"/>
  <c r="Q11" i="4" s="1"/>
  <c r="Q10" i="4"/>
  <c r="P10" i="4"/>
  <c r="P9" i="4"/>
  <c r="Q8" i="4"/>
  <c r="P7" i="4"/>
  <c r="P6" i="4"/>
  <c r="Q5" i="4"/>
  <c r="Q4" i="4"/>
  <c r="Q3" i="4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<sst xmlns="http://schemas.openxmlformats.org/spreadsheetml/2006/main" count="33" uniqueCount="30">
  <si>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</si>
  <si>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</si>
  <si>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</si>
  <si>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</si>
  <si>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</si>
  <si>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</si>
  <si>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</si>
  <si>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</si>
  <si>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</si>
  <si>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</si>
  <si>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</si>
  <si>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</si>
  <si>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</si>
  <si>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No. Office No. 18, 3rd Floor, Vij Prabha Complex, Patkar Road, Village - G. B. Patharli, Taluka - Kalyan, District - Thane, Dombivali East</t>
  </si>
  <si>
    <t>OC -1999</t>
  </si>
  <si>
    <t>bua</t>
  </si>
  <si>
    <t>rate</t>
  </si>
  <si>
    <t>fmv</t>
  </si>
  <si>
    <t>ca</t>
  </si>
  <si>
    <t>agreement - 1997 - 4,49,500/-</t>
  </si>
  <si>
    <t>mca</t>
  </si>
  <si>
    <t>bua on 13000/- on 4th floor</t>
  </si>
  <si>
    <t>20000/- on bua</t>
  </si>
  <si>
    <t>30 lakhs</t>
  </si>
  <si>
    <t>plan</t>
  </si>
  <si>
    <t>floor paln</t>
  </si>
  <si>
    <t>including balcony</t>
  </si>
  <si>
    <t>balcony as per plan</t>
  </si>
  <si>
    <t>27.03.23</t>
  </si>
  <si>
    <t>19.04.23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</si>
</sst>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163819</xdr:colOff>
      <xdr:row>39</xdr:row>
      <xdr:rowOff>29552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4E41AE-0187-4B9A-ACCD-76BCC1D8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575019" cy="7001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297528</xdr:colOff>
      <xdr:row>45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BAA8CE-2AEF-4F83-B7D3-711F1070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47128" cy="7535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88034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C2661D-A7C5-4901-A674-EB0E22990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547234" cy="7459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278476</xdr:colOff>
      <xdr:row>41</xdr:row>
      <xdr:rowOff>115333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CAD44-EDE5-4684-B12A-21C2A02CC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28076" cy="7401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496901</xdr:colOff>
      <xdr:row>54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CB4BB-0FE9-4F60-B976-CC2D7B70A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469701" cy="90690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24</xdr:col>
      <xdr:colOff>125374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EA93C-8537-4981-9B29-4971BB91D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098174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EFFB75-C2BC-4044-86B7-28C4FF561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DFD87-CDC9-483C-A48F-D3D3A68AB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39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250</v>
      </c>
      <c r="C2" s="4">
        <f>B2*1.2</f>
        <v>300</v>
      </c>
      <c r="D2" s="4">
        <f t="shared" ref="D2:D13" si="2">C2*1.2</f>
        <v>360</v>
      </c>
      <c r="E2" s="5">
        <f t="shared" ref="E2:E13" si="3">R2</f>
        <v>4800000</v>
      </c>
      <c r="F2" s="16">
        <f t="shared" ref="F2:F13" si="4">ROUND((E2/B2),0)</f>
        <v>19200</v>
      </c>
      <c r="G2" s="10">
        <f t="shared" ref="G2:G13" si="5">ROUND((E2/C2),0)</f>
        <v>16000</v>
      </c>
      <c r="H2" s="10">
        <f t="shared" ref="H2:H13" si="6">ROUND((E2/D2),0)</f>
        <v>13333</v>
      </c>
      <c r="I2" s="4" t="e">
        <f>#REF!</f>
        <v>#REF!</v>
      </c>
      <c r="J2" s="4">
        <f t="shared" ref="J2:J13" si="7">S2</f>
        <v>0</v>
      </c>
      <c r="O2">
        <v>360</v>
      </c>
      <c r="P2">
        <f t="shared" ref="P2:P12" si="8">O2/1.2</f>
        <v>300</v>
      </c>
      <c r="Q2">
        <f t="shared" ref="Q2:Q12" si="9">P2/1.2</f>
        <v>250</v>
      </c>
      <c r="R2" s="2">
        <v>4800000</v>
      </c>
      <c r="S2" s="8"/>
      <c r="T2" s="8">
        <f>O2/1.59</f>
        <v>226.41509433962264</v>
      </c>
      <c r="U2">
        <f>R2/T2</f>
        <v>21200</v>
      </c>
    </row>
    <row r="3" spans="1:21" x14ac:dyDescent="0.25">
      <c r="A3" s="4">
        <f t="shared" si="0"/>
        <v>0</v>
      </c>
      <c r="B3" s="4">
        <f t="shared" si="1"/>
        <v>416.66666666666669</v>
      </c>
      <c r="C3" s="4">
        <f t="shared" ref="C3:C15" si="10">B3*1.2</f>
        <v>500</v>
      </c>
      <c r="D3" s="4">
        <f t="shared" si="2"/>
        <v>600</v>
      </c>
      <c r="E3" s="15">
        <f t="shared" si="3"/>
        <v>12500000</v>
      </c>
      <c r="F3" s="16">
        <f t="shared" si="4"/>
        <v>30000</v>
      </c>
      <c r="G3" s="10">
        <f t="shared" si="5"/>
        <v>25000</v>
      </c>
      <c r="H3" s="10">
        <f t="shared" si="6"/>
        <v>20833</v>
      </c>
      <c r="I3" s="4" t="e">
        <f>#REF!</f>
        <v>#REF!</v>
      </c>
      <c r="J3" s="4">
        <f t="shared" si="7"/>
        <v>0</v>
      </c>
      <c r="O3">
        <v>0</v>
      </c>
      <c r="P3">
        <v>500</v>
      </c>
      <c r="Q3">
        <f t="shared" si="9"/>
        <v>416.66666666666669</v>
      </c>
      <c r="R3" s="2">
        <v>12500000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1187.5</v>
      </c>
      <c r="C4" s="4">
        <f t="shared" si="10"/>
        <v>1425</v>
      </c>
      <c r="D4" s="4">
        <f t="shared" si="2"/>
        <v>1710</v>
      </c>
      <c r="E4" s="15">
        <f t="shared" si="3"/>
        <v>16000000</v>
      </c>
      <c r="F4" s="10">
        <f t="shared" si="4"/>
        <v>13474</v>
      </c>
      <c r="G4" s="10">
        <f t="shared" si="5"/>
        <v>11228</v>
      </c>
      <c r="H4" s="10">
        <f t="shared" si="6"/>
        <v>9357</v>
      </c>
      <c r="I4" s="4" t="e">
        <f>#REF!</f>
        <v>#REF!</v>
      </c>
      <c r="J4" s="4">
        <f t="shared" si="7"/>
        <v>0</v>
      </c>
      <c r="O4">
        <v>0</v>
      </c>
      <c r="P4">
        <v>1425</v>
      </c>
      <c r="Q4">
        <f t="shared" si="9"/>
        <v>1187.5</v>
      </c>
      <c r="R4" s="2">
        <v>16000000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375</v>
      </c>
      <c r="C5" s="4">
        <f t="shared" si="10"/>
        <v>450</v>
      </c>
      <c r="D5" s="4">
        <f t="shared" si="2"/>
        <v>540</v>
      </c>
      <c r="E5" s="15">
        <f t="shared" si="3"/>
        <v>6300000</v>
      </c>
      <c r="F5" s="10">
        <f t="shared" si="4"/>
        <v>16800</v>
      </c>
      <c r="G5" s="10">
        <f t="shared" si="5"/>
        <v>14000</v>
      </c>
      <c r="H5" s="10">
        <f t="shared" si="6"/>
        <v>11667</v>
      </c>
      <c r="I5" s="4" t="e">
        <f>#REF!</f>
        <v>#REF!</v>
      </c>
      <c r="J5" s="4">
        <f t="shared" si="7"/>
        <v>0</v>
      </c>
      <c r="O5">
        <v>0</v>
      </c>
      <c r="P5">
        <v>450</v>
      </c>
      <c r="Q5">
        <f t="shared" si="9"/>
        <v>375</v>
      </c>
      <c r="R5" s="2">
        <v>6300000</v>
      </c>
      <c r="S5" s="8"/>
      <c r="T5" s="8"/>
    </row>
    <row r="6" spans="1:21" x14ac:dyDescent="0.25">
      <c r="A6" s="4">
        <f t="shared" si="0"/>
        <v>0</v>
      </c>
      <c r="B6" s="4">
        <f t="shared" si="1"/>
        <v>854</v>
      </c>
      <c r="C6" s="4">
        <f t="shared" si="10"/>
        <v>1024.8</v>
      </c>
      <c r="D6" s="4">
        <f t="shared" si="2"/>
        <v>1229.76</v>
      </c>
      <c r="E6" s="15">
        <f t="shared" si="3"/>
        <v>36300000</v>
      </c>
      <c r="F6" s="10">
        <f t="shared" si="4"/>
        <v>42506</v>
      </c>
      <c r="G6" s="10">
        <f t="shared" si="5"/>
        <v>35422</v>
      </c>
      <c r="H6" s="10">
        <f t="shared" si="6"/>
        <v>29518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854</v>
      </c>
      <c r="R6" s="2">
        <v>36300000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321</v>
      </c>
      <c r="C7" s="4">
        <f t="shared" si="10"/>
        <v>385.2</v>
      </c>
      <c r="D7" s="4">
        <f t="shared" si="2"/>
        <v>462.23999999999995</v>
      </c>
      <c r="E7" s="15">
        <f t="shared" si="3"/>
        <v>7200000</v>
      </c>
      <c r="F7" s="16">
        <f t="shared" si="4"/>
        <v>22430</v>
      </c>
      <c r="G7" s="10">
        <f t="shared" si="5"/>
        <v>18692</v>
      </c>
      <c r="H7" s="10">
        <f t="shared" si="6"/>
        <v>15576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321</v>
      </c>
      <c r="R7" s="2">
        <v>7200000</v>
      </c>
      <c r="S7" s="8"/>
      <c r="T7" s="8"/>
    </row>
    <row r="8" spans="1:21" x14ac:dyDescent="0.25">
      <c r="A8" s="4">
        <f t="shared" si="0"/>
        <v>0</v>
      </c>
      <c r="B8" s="4">
        <f t="shared" si="1"/>
        <v>216.66666666666669</v>
      </c>
      <c r="C8" s="4">
        <f t="shared" si="10"/>
        <v>260</v>
      </c>
      <c r="D8" s="4">
        <f t="shared" si="2"/>
        <v>312</v>
      </c>
      <c r="E8" s="15">
        <f t="shared" si="3"/>
        <v>4000000</v>
      </c>
      <c r="F8" s="10">
        <f t="shared" si="4"/>
        <v>18462</v>
      </c>
      <c r="G8" s="10">
        <f t="shared" si="5"/>
        <v>15385</v>
      </c>
      <c r="H8" s="10">
        <f t="shared" si="6"/>
        <v>12821</v>
      </c>
      <c r="I8" s="4" t="e">
        <f>#REF!</f>
        <v>#REF!</v>
      </c>
      <c r="J8" s="4" t="str">
        <f t="shared" si="7"/>
        <v>19.04.23</v>
      </c>
      <c r="O8">
        <v>0</v>
      </c>
      <c r="P8">
        <v>260</v>
      </c>
      <c r="Q8">
        <f t="shared" si="9"/>
        <v>216.66666666666669</v>
      </c>
      <c r="R8" s="2">
        <v>4000000</v>
      </c>
      <c r="S8" s="8" t="s">
        <v>29</v>
      </c>
      <c r="T8" s="8"/>
    </row>
    <row r="9" spans="1:21" x14ac:dyDescent="0.25">
      <c r="A9" s="4">
        <f t="shared" si="0"/>
        <v>0</v>
      </c>
      <c r="B9" s="4">
        <f t="shared" si="1"/>
        <v>200</v>
      </c>
      <c r="C9" s="4">
        <f t="shared" si="10"/>
        <v>240</v>
      </c>
      <c r="D9" s="4">
        <f t="shared" si="2"/>
        <v>288</v>
      </c>
      <c r="E9" s="15">
        <f t="shared" si="3"/>
        <v>2511000</v>
      </c>
      <c r="F9" s="10">
        <f t="shared" si="4"/>
        <v>12555</v>
      </c>
      <c r="G9" s="10">
        <f t="shared" si="5"/>
        <v>10463</v>
      </c>
      <c r="H9" s="10">
        <f t="shared" si="6"/>
        <v>8719</v>
      </c>
      <c r="I9" s="4" t="e">
        <f>#REF!</f>
        <v>#REF!</v>
      </c>
      <c r="J9" s="4" t="str">
        <f t="shared" si="7"/>
        <v>27.03.23</v>
      </c>
      <c r="O9">
        <v>0</v>
      </c>
      <c r="P9">
        <f t="shared" si="8"/>
        <v>0</v>
      </c>
      <c r="Q9">
        <v>200</v>
      </c>
      <c r="R9" s="2">
        <v>2511000</v>
      </c>
      <c r="S9" s="8" t="s">
        <v>28</v>
      </c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18</v>
      </c>
      <c r="H18">
        <v>182</v>
      </c>
      <c r="I18">
        <f>5.625*3</f>
        <v>16.875</v>
      </c>
      <c r="J18">
        <f>I18*10.764</f>
        <v>181.64249999999998</v>
      </c>
    </row>
    <row r="19" spans="7:24" x14ac:dyDescent="0.25">
      <c r="G19" t="s">
        <v>15</v>
      </c>
      <c r="H19">
        <v>290</v>
      </c>
      <c r="I19">
        <f>H19/H18</f>
        <v>1.5934065934065933</v>
      </c>
    </row>
    <row r="20" spans="7:24" x14ac:dyDescent="0.25">
      <c r="G20" t="s">
        <v>16</v>
      </c>
      <c r="H20">
        <v>21000</v>
      </c>
    </row>
    <row r="21" spans="7:24" x14ac:dyDescent="0.25">
      <c r="G21" t="s">
        <v>17</v>
      </c>
      <c r="H21">
        <f>H20*H18</f>
        <v>3822000</v>
      </c>
      <c r="J21" t="s">
        <v>20</v>
      </c>
      <c r="N21">
        <v>5.0640000000000001</v>
      </c>
      <c r="O21">
        <v>3.51</v>
      </c>
      <c r="P21">
        <f>O21*N21</f>
        <v>17.774639999999998</v>
      </c>
      <c r="Q21">
        <f>P21*10.764</f>
        <v>191.32622495999996</v>
      </c>
      <c r="S21" s="17" t="s">
        <v>27</v>
      </c>
    </row>
    <row r="22" spans="7:24" x14ac:dyDescent="0.25">
      <c r="G22" s="6"/>
      <c r="H22" s="6"/>
      <c r="J22" t="s">
        <v>24</v>
      </c>
      <c r="N22">
        <v>4.4249999999999998</v>
      </c>
      <c r="O22">
        <v>3</v>
      </c>
      <c r="P22">
        <f>O22*N22</f>
        <v>13.274999999999999</v>
      </c>
      <c r="Q22">
        <f t="shared" ref="Q22:Q23" si="21">P22*10.764</f>
        <v>142.89209999999997</v>
      </c>
      <c r="S22">
        <v>3</v>
      </c>
      <c r="T22">
        <v>1.35</v>
      </c>
      <c r="U22">
        <f>T22*S22</f>
        <v>4.0500000000000007</v>
      </c>
      <c r="V22">
        <f>U22*10.764</f>
        <v>43.594200000000008</v>
      </c>
      <c r="W22">
        <f>V22+Q22</f>
        <v>186.48629999999997</v>
      </c>
    </row>
    <row r="23" spans="7:24" x14ac:dyDescent="0.25">
      <c r="J23" s="4" t="s">
        <v>25</v>
      </c>
      <c r="K23" s="4"/>
      <c r="L23" s="4"/>
      <c r="M23" s="4"/>
      <c r="N23" s="4">
        <v>5.625</v>
      </c>
      <c r="O23" s="4">
        <v>3</v>
      </c>
      <c r="P23" s="4">
        <f>O23*N23</f>
        <v>16.875</v>
      </c>
      <c r="Q23" s="4">
        <f t="shared" si="21"/>
        <v>181.64249999999998</v>
      </c>
      <c r="R23" t="s">
        <v>26</v>
      </c>
    </row>
    <row r="24" spans="7:24" x14ac:dyDescent="0.25">
      <c r="G24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21</v>
      </c>
      <c r="O28">
        <f>182*1.2</f>
        <v>218.4</v>
      </c>
      <c r="P28" s="11">
        <v>16000</v>
      </c>
      <c r="Q28" s="11">
        <f>P28*O28</f>
        <v>3494400</v>
      </c>
      <c r="R28" s="12"/>
      <c r="T28" s="12"/>
      <c r="U28" s="12"/>
      <c r="V28" s="11"/>
      <c r="W28" s="11"/>
      <c r="X28" s="11"/>
    </row>
    <row r="29" spans="7:24" x14ac:dyDescent="0.25">
      <c r="G29" t="s">
        <v>23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2024-05-15T07:40:36Z</dcterms:modified>
</cp:coreProperties>
</file>