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6" sheetId="6" r:id="rId2"/>
    <sheet name="Sheet3" sheetId="3" r:id="rId3"/>
    <sheet name="Sheet2" sheetId="2" r:id="rId4"/>
    <sheet name="Sheet4" sheetId="4" r:id="rId5"/>
    <sheet name="Sheet5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9" i="1" l="1"/>
  <c r="M18" i="1"/>
  <c r="M17" i="1"/>
  <c r="M15" i="1"/>
  <c r="M12" i="1"/>
  <c r="M9" i="1"/>
  <c r="M5" i="1"/>
  <c r="AA14" i="2"/>
  <c r="Z14" i="2"/>
  <c r="M8" i="1"/>
  <c r="M10" i="1" s="1"/>
  <c r="M3" i="1"/>
  <c r="M4" i="1" s="1"/>
  <c r="R3" i="1" l="1"/>
  <c r="Q3" i="1"/>
  <c r="Q2" i="1"/>
  <c r="J5" i="1" l="1"/>
  <c r="C27" i="1" l="1"/>
  <c r="C28" i="1"/>
  <c r="C29" i="1"/>
  <c r="C30" i="1"/>
  <c r="C34" i="1" s="1"/>
  <c r="C31" i="1"/>
  <c r="C32" i="1"/>
  <c r="C33" i="1"/>
  <c r="C26" i="1"/>
  <c r="J3" i="1" l="1"/>
  <c r="E14" i="1"/>
  <c r="E15" i="1"/>
  <c r="E16" i="1"/>
  <c r="E17" i="1"/>
  <c r="E18" i="1"/>
  <c r="E19" i="1"/>
  <c r="E20" i="1"/>
  <c r="E21" i="1"/>
  <c r="E13" i="1"/>
  <c r="E2" i="1"/>
  <c r="C7" i="1"/>
  <c r="C5" i="1"/>
</calcChain>
</file>

<file path=xl/sharedStrings.xml><?xml version="1.0" encoding="utf-8"?>
<sst xmlns="http://schemas.openxmlformats.org/spreadsheetml/2006/main" count="26" uniqueCount="26">
  <si>
    <t>07.12.2017</t>
  </si>
  <si>
    <t>Carpet</t>
  </si>
  <si>
    <t>BU</t>
  </si>
  <si>
    <t>CA</t>
  </si>
  <si>
    <t>BA</t>
  </si>
  <si>
    <t>SA</t>
  </si>
  <si>
    <t>Value</t>
  </si>
  <si>
    <t>ROC</t>
  </si>
  <si>
    <t>ROB</t>
  </si>
  <si>
    <t>ROS</t>
  </si>
  <si>
    <t>Area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</si>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</sst>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2" borderId="0" xfId="0" applyFill="1"/>
    <xf numFmtId="43" fontId="0" fillId="0" borderId="0" xfId="1" applyFont="1"/>
    <xf numFmtId="43" fontId="0" fillId="2" borderId="0" xfId="1" applyFont="1" applyFill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3" borderId="1" xfId="0" applyFill="1" applyBorder="1"/>
    <xf numFmtId="43" fontId="0" fillId="3" borderId="1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32</xdr:row>
      <xdr:rowOff>10377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6106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32</xdr:row>
      <xdr:rowOff>134219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6230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383095</xdr:colOff>
      <xdr:row>35</xdr:row>
      <xdr:rowOff>96194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13495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544107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7411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525820</xdr:colOff>
      <xdr:row>35</xdr:row>
      <xdr:rowOff>86668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37020" cy="6754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abSelected="1" workbookViewId="0">
      <selection activeCell="J21" sqref="J21"/>
    </sheetView>
  </sheetViews>
  <sheetFormatPr defaultRowHeight="15" x14ac:dyDescent="0.25"/>
  <cols>
    <col min="4" max="4" width="14.28515625" bestFit="1" customWidth="1"/>
    <col min="5" max="5" width="10" bestFit="1" customWidth="1"/>
    <col min="10" max="10" width="14.28515625" bestFit="1" customWidth="1"/>
    <col min="12" max="12" width="28.42578125" bestFit="1" customWidth="1"/>
    <col min="13" max="13" width="14.28515625" bestFit="1" customWidth="1"/>
    <col min="15" max="16" width="10" bestFit="1" customWidth="1"/>
  </cols>
  <sheetData>
    <row r="1" spans="1:18" x14ac:dyDescent="0.25">
      <c r="A1" t="s">
        <v>0</v>
      </c>
      <c r="E1">
        <v>642</v>
      </c>
      <c r="J1">
        <v>642</v>
      </c>
      <c r="L1" s="5" t="s">
        <v>11</v>
      </c>
      <c r="M1" s="5">
        <v>2024</v>
      </c>
      <c r="Q1">
        <v>30250</v>
      </c>
      <c r="R1">
        <v>2024</v>
      </c>
    </row>
    <row r="2" spans="1:18" x14ac:dyDescent="0.25">
      <c r="A2">
        <v>10100000</v>
      </c>
      <c r="E2">
        <f>E1*1.2</f>
        <v>770.4</v>
      </c>
      <c r="J2" s="2">
        <v>20000</v>
      </c>
      <c r="L2" s="5" t="s">
        <v>12</v>
      </c>
      <c r="M2" s="5">
        <v>2017</v>
      </c>
      <c r="Q2">
        <f>Q1/100*110</f>
        <v>33275</v>
      </c>
      <c r="R2">
        <v>2017</v>
      </c>
    </row>
    <row r="3" spans="1:18" x14ac:dyDescent="0.25">
      <c r="J3" s="2">
        <f>J2*J1</f>
        <v>12840000</v>
      </c>
      <c r="L3" s="5" t="s">
        <v>13</v>
      </c>
      <c r="M3" s="5">
        <f>M1-M2</f>
        <v>7</v>
      </c>
      <c r="Q3">
        <f>Q2/10.764</f>
        <v>3091.32292827945</v>
      </c>
      <c r="R3">
        <f>R1-R2</f>
        <v>7</v>
      </c>
    </row>
    <row r="4" spans="1:18" x14ac:dyDescent="0.25">
      <c r="L4" s="5"/>
      <c r="M4" s="5">
        <f>60-M3</f>
        <v>53</v>
      </c>
    </row>
    <row r="5" spans="1:18" x14ac:dyDescent="0.25">
      <c r="A5" t="s">
        <v>1</v>
      </c>
      <c r="B5">
        <v>59.63</v>
      </c>
      <c r="C5">
        <f>B5*10.764</f>
        <v>641.85731999999996</v>
      </c>
      <c r="J5" s="4">
        <f>J3*0.03/12</f>
        <v>32100</v>
      </c>
      <c r="L5" s="5" t="s">
        <v>14</v>
      </c>
      <c r="M5" s="6">
        <f>770*3000</f>
        <v>2310000</v>
      </c>
    </row>
    <row r="6" spans="1:18" x14ac:dyDescent="0.25">
      <c r="L6" s="5" t="s">
        <v>15</v>
      </c>
      <c r="M6" s="5"/>
    </row>
    <row r="7" spans="1:18" x14ac:dyDescent="0.25">
      <c r="A7" t="s">
        <v>2</v>
      </c>
      <c r="B7">
        <v>71.56</v>
      </c>
      <c r="C7">
        <f>B7*10.764</f>
        <v>770.27184</v>
      </c>
      <c r="L7" s="5"/>
      <c r="M7" s="5"/>
    </row>
    <row r="8" spans="1:18" x14ac:dyDescent="0.25">
      <c r="L8" s="5" t="s">
        <v>16</v>
      </c>
      <c r="M8" s="5">
        <f>100-10</f>
        <v>90</v>
      </c>
    </row>
    <row r="9" spans="1:18" x14ac:dyDescent="0.25">
      <c r="L9" s="5" t="s">
        <v>17</v>
      </c>
      <c r="M9" s="5">
        <f>M8*M3/60</f>
        <v>10.5</v>
      </c>
    </row>
    <row r="10" spans="1:18" x14ac:dyDescent="0.25">
      <c r="L10" s="5"/>
      <c r="M10" s="7">
        <f>M9%</f>
        <v>0.105</v>
      </c>
    </row>
    <row r="11" spans="1:18" x14ac:dyDescent="0.25">
      <c r="L11" s="5"/>
      <c r="M11" s="5"/>
    </row>
    <row r="12" spans="1:18" x14ac:dyDescent="0.25">
      <c r="A12" t="s">
        <v>3</v>
      </c>
      <c r="B12" t="s">
        <v>4</v>
      </c>
      <c r="C12" t="s">
        <v>5</v>
      </c>
      <c r="D12" t="s">
        <v>6</v>
      </c>
      <c r="E12" t="s">
        <v>7</v>
      </c>
      <c r="F12" t="s">
        <v>8</v>
      </c>
      <c r="G12" t="s">
        <v>9</v>
      </c>
      <c r="L12" s="5" t="s">
        <v>18</v>
      </c>
      <c r="M12" s="6">
        <f>ROUND((M5*M10),0)</f>
        <v>242550</v>
      </c>
    </row>
    <row r="13" spans="1:18" x14ac:dyDescent="0.25">
      <c r="A13">
        <v>469</v>
      </c>
      <c r="D13" s="2">
        <v>8911000</v>
      </c>
      <c r="E13" s="2">
        <f>D13/A13</f>
        <v>19000</v>
      </c>
      <c r="F13" s="2"/>
      <c r="G13" s="2"/>
      <c r="L13" s="5" t="s">
        <v>10</v>
      </c>
      <c r="M13" s="6">
        <v>642</v>
      </c>
    </row>
    <row r="14" spans="1:18" x14ac:dyDescent="0.25">
      <c r="A14" s="1">
        <v>642</v>
      </c>
      <c r="B14" s="1"/>
      <c r="C14" s="1"/>
      <c r="D14" s="3">
        <v>12100000</v>
      </c>
      <c r="E14" s="3">
        <f t="shared" ref="E14:E21" si="0">D14/A14</f>
        <v>18847.352024922118</v>
      </c>
      <c r="F14" s="2"/>
      <c r="G14" s="2"/>
      <c r="L14" s="5" t="s">
        <v>19</v>
      </c>
      <c r="M14" s="8">
        <v>20000</v>
      </c>
    </row>
    <row r="15" spans="1:18" x14ac:dyDescent="0.25">
      <c r="A15">
        <v>771</v>
      </c>
      <c r="D15" s="2">
        <v>14600000</v>
      </c>
      <c r="E15" s="2">
        <f t="shared" si="0"/>
        <v>18936.446173800261</v>
      </c>
      <c r="F15" s="2"/>
      <c r="G15" s="2"/>
      <c r="L15" s="5" t="s">
        <v>20</v>
      </c>
      <c r="M15" s="6">
        <f>M14*M13</f>
        <v>12840000</v>
      </c>
    </row>
    <row r="16" spans="1:18" x14ac:dyDescent="0.25">
      <c r="D16" s="2"/>
      <c r="E16" s="2" t="e">
        <f t="shared" si="0"/>
        <v>#DIV/0!</v>
      </c>
      <c r="F16" s="2"/>
      <c r="G16" s="2"/>
      <c r="L16" s="5" t="s">
        <v>21</v>
      </c>
      <c r="M16" s="5"/>
    </row>
    <row r="17" spans="1:16" x14ac:dyDescent="0.25">
      <c r="D17" s="2"/>
      <c r="E17" s="2" t="e">
        <f t="shared" si="0"/>
        <v>#DIV/0!</v>
      </c>
      <c r="F17" s="2"/>
      <c r="G17" s="2"/>
      <c r="L17" s="9" t="s">
        <v>22</v>
      </c>
      <c r="M17" s="10">
        <f>M15-M12</f>
        <v>12597450</v>
      </c>
      <c r="O17" s="4"/>
      <c r="P17" s="4"/>
    </row>
    <row r="18" spans="1:16" x14ac:dyDescent="0.25">
      <c r="D18" s="2"/>
      <c r="E18" s="2" t="e">
        <f t="shared" si="0"/>
        <v>#DIV/0!</v>
      </c>
      <c r="F18" s="2"/>
      <c r="G18" s="2"/>
      <c r="L18" s="9" t="s">
        <v>23</v>
      </c>
      <c r="M18" s="10">
        <f>ROUND((M17*90%),0)</f>
        <v>11337705</v>
      </c>
    </row>
    <row r="19" spans="1:16" x14ac:dyDescent="0.25">
      <c r="D19" s="2"/>
      <c r="E19" s="2" t="e">
        <f t="shared" si="0"/>
        <v>#DIV/0!</v>
      </c>
      <c r="F19" s="2"/>
      <c r="G19" s="2"/>
      <c r="L19" s="9" t="s">
        <v>24</v>
      </c>
      <c r="M19" s="10">
        <f>ROUND((M17*80%),0)</f>
        <v>10077960</v>
      </c>
    </row>
    <row r="20" spans="1:16" x14ac:dyDescent="0.25">
      <c r="D20" s="2"/>
      <c r="E20" s="2" t="e">
        <f t="shared" si="0"/>
        <v>#DIV/0!</v>
      </c>
      <c r="F20" s="2"/>
      <c r="G20" s="2"/>
      <c r="L20" s="9" t="s">
        <v>25</v>
      </c>
      <c r="M20" s="10">
        <v>41000</v>
      </c>
    </row>
    <row r="21" spans="1:16" x14ac:dyDescent="0.25">
      <c r="A21" s="1">
        <v>620</v>
      </c>
      <c r="B21" s="1"/>
      <c r="C21" s="1"/>
      <c r="D21" s="3">
        <v>11500000</v>
      </c>
      <c r="E21" s="3">
        <f t="shared" si="0"/>
        <v>18548.387096774193</v>
      </c>
      <c r="F21" s="2"/>
      <c r="G21" s="2"/>
    </row>
    <row r="22" spans="1:16" x14ac:dyDescent="0.25">
      <c r="D22" s="2"/>
      <c r="E22" s="2"/>
      <c r="F22" s="2"/>
      <c r="G22" s="2"/>
    </row>
    <row r="26" spans="1:16" x14ac:dyDescent="0.25">
      <c r="A26">
        <v>16</v>
      </c>
      <c r="B26">
        <v>10.44</v>
      </c>
      <c r="C26">
        <f>B26*A26</f>
        <v>167.04</v>
      </c>
    </row>
    <row r="27" spans="1:16" x14ac:dyDescent="0.25">
      <c r="A27">
        <v>9.69</v>
      </c>
      <c r="B27">
        <v>6.76</v>
      </c>
      <c r="C27">
        <f t="shared" ref="C27:C33" si="1">B27*A27</f>
        <v>65.50439999999999</v>
      </c>
    </row>
    <row r="28" spans="1:16" x14ac:dyDescent="0.25">
      <c r="A28">
        <v>7.24</v>
      </c>
      <c r="B28">
        <v>7.5</v>
      </c>
      <c r="C28">
        <f t="shared" si="1"/>
        <v>54.300000000000004</v>
      </c>
    </row>
    <row r="29" spans="1:16" x14ac:dyDescent="0.25">
      <c r="A29">
        <v>11.25</v>
      </c>
      <c r="B29">
        <v>10.63</v>
      </c>
      <c r="C29">
        <f t="shared" si="1"/>
        <v>119.58750000000001</v>
      </c>
    </row>
    <row r="30" spans="1:16" x14ac:dyDescent="0.25">
      <c r="A30">
        <v>4.3600000000000003</v>
      </c>
      <c r="B30">
        <v>3.23</v>
      </c>
      <c r="C30">
        <f t="shared" si="1"/>
        <v>14.082800000000001</v>
      </c>
    </row>
    <row r="31" spans="1:16" x14ac:dyDescent="0.25">
      <c r="A31">
        <v>7.36</v>
      </c>
      <c r="B31">
        <v>4.1500000000000004</v>
      </c>
      <c r="C31">
        <f t="shared" si="1"/>
        <v>30.544000000000004</v>
      </c>
    </row>
    <row r="32" spans="1:16" x14ac:dyDescent="0.25">
      <c r="A32">
        <v>12</v>
      </c>
      <c r="B32">
        <v>9.6199999999999992</v>
      </c>
      <c r="C32">
        <f t="shared" si="1"/>
        <v>115.44</v>
      </c>
    </row>
    <row r="33" spans="1:3" x14ac:dyDescent="0.25">
      <c r="A33">
        <v>4</v>
      </c>
      <c r="B33">
        <v>6.82</v>
      </c>
      <c r="C33">
        <f t="shared" si="1"/>
        <v>27.28</v>
      </c>
    </row>
    <row r="34" spans="1:3" x14ac:dyDescent="0.25">
      <c r="C34">
        <f>SUM(C26:C33)</f>
        <v>593.77870000000007</v>
      </c>
    </row>
    <row r="35" spans="1:3" x14ac:dyDescent="0.25">
      <c r="C35">
        <v>594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1:AA14"/>
  <sheetViews>
    <sheetView zoomScale="85" zoomScaleNormal="85" workbookViewId="0">
      <selection activeCell="AA15" sqref="AA15"/>
    </sheetView>
  </sheetViews>
  <sheetFormatPr defaultRowHeight="15" x14ac:dyDescent="0.25"/>
  <sheetData>
    <row r="11" spans="26:27" x14ac:dyDescent="0.25">
      <c r="Z11">
        <v>11500000</v>
      </c>
    </row>
    <row r="12" spans="26:27" x14ac:dyDescent="0.25">
      <c r="Z12">
        <v>690000</v>
      </c>
    </row>
    <row r="13" spans="26:27" x14ac:dyDescent="0.25">
      <c r="Z13">
        <v>30000</v>
      </c>
    </row>
    <row r="14" spans="26:27" x14ac:dyDescent="0.25">
      <c r="Z14">
        <f>SUM(Z11:Z13)</f>
        <v>12220000</v>
      </c>
      <c r="AA14">
        <f>Z14/621</f>
        <v>19677.93880837359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Sheet3</vt:lpstr>
      <vt:lpstr>Sheet2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2024-05-09T05:44:28Z</dcterms:modified>
</cp:coreProperties>
</file>