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Madam Cama Road Branch Mumbai\Nitin Rajan\"/>
    </mc:Choice>
  </mc:AlternateContent>
  <xr:revisionPtr revIDLastSave="0" documentId="13_ncr:1_{9F21499C-D748-4997-8278-1841F72BD781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23" l="1"/>
  <c r="F23" i="23"/>
  <c r="F10" i="23"/>
  <c r="F11" i="23" s="1"/>
  <c r="F7" i="23"/>
  <c r="F8" i="23" s="1"/>
  <c r="F6" i="23"/>
  <c r="F5" i="23"/>
  <c r="F14" i="23" s="1"/>
  <c r="G31" i="4"/>
  <c r="G28" i="4"/>
  <c r="F12" i="23" l="1"/>
  <c r="F13" i="23" s="1"/>
  <c r="F16" i="23" s="1"/>
  <c r="F19" i="23" s="1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F20" i="23" l="1"/>
  <c r="F21" i="23"/>
  <c r="F25" i="23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<sst xmlns="http://schemas.openxmlformats.org/spreadsheetml/2006/main" count="139" uniqueCount="95">
  <si>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</si>
  <si>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</si>
  <si>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</si>
  <si>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</si>
  <si>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</si>
  <si>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</si>
  <si>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</si>
  <si>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</si>
  <si>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</si>
  <si>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</si>
  <si>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</si>
  <si>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</si>
  <si>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</si>
  <si>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</si>
  <si>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</si>
  <si>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</si>
  <si>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</si>
  <si>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</si>
  <si>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</si>
  <si>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</si>
  <si>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</si>
  <si>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</si>
  <si>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</si>
  <si>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</si>
  <si>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</si>
  <si>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</si>
  <si>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</si>
  <si>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</si>
  <si>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</si>
  <si>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</si>
  <si>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</si>
  <si>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</si>
  <si>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</si>
  <si>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</si>
  <si>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</si>
  <si>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</si>
  <si>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</si>
  <si>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</si>
  <si>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</si>
  <si>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</si>
  <si>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</si>
  <si>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</si>
  <si>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</si>
  <si>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</si>
  <si>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</si>
  <si>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</si>
  <si>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</si>
  <si>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</si>
  <si>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</si>
  <si>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</si>
  <si>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</si>
  <si>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</si>
  <si>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</si>
  <si>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</si>
  <si>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</si>
  <si>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</si>
  <si>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</si>
  <si>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</si>
  <si>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</si>
  <si>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</si>
  <si>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</si>
  <si>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</si>
  <si>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</si>
  <si>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</si>
  <si>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</si>
  <si>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</si>
  <si>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</si>
  <si>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</si>
  <si>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</si>
  <si>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</si>
  <si>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</si>
  <si>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</si>
  <si>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</si>
  <si>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</si>
  <si>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</si>
  <si>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</si>
  <si>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</si>
  <si>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</si>
  <si>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</si>
  <si>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</si>
  <si>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</si>
  <si>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</si>
  <si>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</si>
  <si>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</si>
  <si>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</si>
  <si>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04.05.2024</t>
  </si>
  <si>
    <t>CHAJJA</t>
  </si>
  <si>
    <t>TERRACE</t>
  </si>
  <si>
    <t>SS</t>
  </si>
  <si>
    <t>IGR-03.03.24</t>
  </si>
  <si>
    <t>IGR-18.08.23</t>
  </si>
  <si>
    <t>IGR-05.12.23</t>
  </si>
  <si>
    <t>Vastukala</t>
  </si>
  <si>
    <t>Yogesh Vankar</t>
  </si>
  <si>
    <t>IGR-21.02.24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</si>
</sst>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5" borderId="0" xfId="0" applyFont="1" applyFill="1"/>
    <xf numFmtId="0" fontId="0" fillId="5" borderId="0" xfId="0" applyFill="1"/>
    <xf numFmtId="4" fontId="0" fillId="5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322590-C814-4983-9E3D-4642453E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BDB7E-05BE-481E-8F76-DE9A5B2AF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2A93B-6993-4514-B62E-5A45B6821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544192</xdr:colOff>
      <xdr:row>48</xdr:row>
      <xdr:rowOff>134572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9B109-F6DF-404B-9107-CEC4F25E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78592" cy="8754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A41A0-6F27-4E77-8A2B-1429F460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849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2BAA0-7AE1-4BCA-97F0-8419E5A3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8830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44BAD-2327-4489-AE43-8B3F3F518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11483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AFCBC-7181-4758-BC65-26494A78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32283" cy="88404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202435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FCC68-202D-45C4-ACB8-6CB7BC97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71235" cy="88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77</v>
      </c>
      <c r="C3" s="55">
        <f>374860*0.85</f>
        <v>318631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83</v>
      </c>
      <c r="C4" s="55">
        <f>C3*10%</f>
        <v>31863.100000000002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78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79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80</v>
      </c>
      <c r="C7" s="55">
        <f>C5-C6</f>
        <v>321094.09999999998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81</v>
      </c>
      <c r="C8" s="55">
        <f>C7*D13%</f>
        <v>321094.09999999998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82</v>
      </c>
      <c r="C9" s="60">
        <f>C6+C8</f>
        <v>350494.1</v>
      </c>
      <c r="D9" s="61" t="s">
        <v>62</v>
      </c>
      <c r="E9" s="62">
        <f>C9/10.764</f>
        <v>32561.696395392046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2024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0</v>
      </c>
      <c r="D13" s="68">
        <f>D12-C13</f>
        <v>100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A16" sqref="A16:F19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5.28515625" style="16" hidden="1" customWidth="1"/>
    <col min="5" max="5" width="14.28515625" hidden="1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15000</v>
      </c>
      <c r="D3" s="23" t="s">
        <v>76</v>
      </c>
      <c r="E3" s="6" t="s">
        <v>84</v>
      </c>
      <c r="F3" s="20">
        <v>15500</v>
      </c>
      <c r="G3" s="23" t="s">
        <v>76</v>
      </c>
      <c r="H3" s="6" t="s">
        <v>84</v>
      </c>
    </row>
    <row r="4" spans="1:8" ht="30" x14ac:dyDescent="0.25">
      <c r="A4" s="22" t="s">
        <v>14</v>
      </c>
      <c r="B4" s="19"/>
      <c r="C4" s="20">
        <v>2500</v>
      </c>
      <c r="D4" s="23"/>
      <c r="F4" s="20">
        <v>2500</v>
      </c>
      <c r="G4" s="23"/>
    </row>
    <row r="5" spans="1:8" x14ac:dyDescent="0.25">
      <c r="A5" s="15" t="s">
        <v>15</v>
      </c>
      <c r="B5" s="19"/>
      <c r="C5" s="20">
        <f>C3-C4</f>
        <v>12500</v>
      </c>
      <c r="D5" s="23"/>
      <c r="F5" s="20">
        <f>F3-F4</f>
        <v>13000</v>
      </c>
      <c r="G5" s="23"/>
    </row>
    <row r="6" spans="1:8" x14ac:dyDescent="0.25">
      <c r="A6" s="15" t="s">
        <v>16</v>
      </c>
      <c r="B6" s="19"/>
      <c r="C6" s="20">
        <f>C4</f>
        <v>2500</v>
      </c>
      <c r="D6" s="23"/>
      <c r="F6" s="20">
        <f>F4</f>
        <v>2500</v>
      </c>
      <c r="G6" s="23"/>
    </row>
    <row r="7" spans="1:8" x14ac:dyDescent="0.25">
      <c r="A7" s="15" t="s">
        <v>17</v>
      </c>
      <c r="B7" s="24"/>
      <c r="C7" s="25">
        <f>D7-D8</f>
        <v>0</v>
      </c>
      <c r="D7" s="25">
        <v>2024</v>
      </c>
      <c r="F7" s="25">
        <f>G7-G8</f>
        <v>0</v>
      </c>
      <c r="G7" s="25">
        <v>2024</v>
      </c>
    </row>
    <row r="8" spans="1:8" x14ac:dyDescent="0.25">
      <c r="A8" s="15" t="s">
        <v>18</v>
      </c>
      <c r="B8" s="24"/>
      <c r="C8" s="25">
        <f>C9-C7</f>
        <v>60</v>
      </c>
      <c r="D8" s="25">
        <v>2024</v>
      </c>
      <c r="F8" s="25">
        <f>F9-F7</f>
        <v>60</v>
      </c>
      <c r="G8" s="25">
        <v>2024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0</v>
      </c>
      <c r="D10" s="25"/>
      <c r="F10" s="25">
        <f>90*F7/F9</f>
        <v>0</v>
      </c>
      <c r="G10" s="25"/>
    </row>
    <row r="11" spans="1:8" x14ac:dyDescent="0.25">
      <c r="A11" s="15"/>
      <c r="B11" s="26"/>
      <c r="C11" s="27">
        <f>C10%</f>
        <v>0</v>
      </c>
      <c r="D11" s="27"/>
      <c r="F11" s="27">
        <f>F10%</f>
        <v>0</v>
      </c>
      <c r="G11" s="27"/>
    </row>
    <row r="12" spans="1:8" x14ac:dyDescent="0.25">
      <c r="A12" s="15" t="s">
        <v>21</v>
      </c>
      <c r="B12" s="19"/>
      <c r="C12" s="20">
        <f>C6*C11</f>
        <v>0</v>
      </c>
      <c r="D12" s="18"/>
      <c r="F12" s="20">
        <f>F6*F11</f>
        <v>0</v>
      </c>
      <c r="G12" s="18"/>
    </row>
    <row r="13" spans="1:8" x14ac:dyDescent="0.25">
      <c r="A13" s="15" t="s">
        <v>22</v>
      </c>
      <c r="B13" s="19"/>
      <c r="C13" s="20">
        <f>C6-C12</f>
        <v>2500</v>
      </c>
      <c r="D13" s="18"/>
      <c r="F13" s="20">
        <f>F6-F12</f>
        <v>2500</v>
      </c>
      <c r="G13" s="18"/>
    </row>
    <row r="14" spans="1:8" x14ac:dyDescent="0.25">
      <c r="A14" s="15" t="s">
        <v>15</v>
      </c>
      <c r="B14" s="19"/>
      <c r="C14" s="20">
        <f>C5</f>
        <v>12500</v>
      </c>
      <c r="D14" s="18"/>
      <c r="F14" s="20">
        <f>F5</f>
        <v>13000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15000</v>
      </c>
      <c r="D16" s="18"/>
      <c r="F16" s="21">
        <f>F14+F13</f>
        <v>15500</v>
      </c>
      <c r="G16" s="18"/>
    </row>
    <row r="17" spans="1:7" x14ac:dyDescent="0.25">
      <c r="B17" s="24"/>
      <c r="C17" s="25" t="s">
        <v>92</v>
      </c>
      <c r="D17" s="18"/>
      <c r="F17" s="25" t="s">
        <v>93</v>
      </c>
      <c r="G17" s="18"/>
    </row>
    <row r="18" spans="1:7" x14ac:dyDescent="0.25">
      <c r="A18" s="72" t="str">
        <f>E3</f>
        <v>ACA</v>
      </c>
      <c r="B18" s="7"/>
      <c r="C18" s="30">
        <v>774</v>
      </c>
      <c r="D18" s="18"/>
      <c r="F18" s="30">
        <v>774</v>
      </c>
      <c r="G18" s="18"/>
    </row>
    <row r="19" spans="1:7" x14ac:dyDescent="0.25">
      <c r="A19" s="15" t="s">
        <v>24</v>
      </c>
      <c r="B19" s="6"/>
      <c r="C19" s="31">
        <f>C18*C16</f>
        <v>11610000</v>
      </c>
      <c r="D19" s="32"/>
      <c r="F19" s="31">
        <f>F18*F16</f>
        <v>11997000</v>
      </c>
      <c r="G19" s="32"/>
    </row>
    <row r="20" spans="1:7" x14ac:dyDescent="0.25">
      <c r="A20" s="15" t="s">
        <v>24</v>
      </c>
      <c r="C20" s="33">
        <f>C19*90%</f>
        <v>10449000</v>
      </c>
      <c r="D20" s="18"/>
      <c r="F20" s="33">
        <f>F19*90%</f>
        <v>10797300</v>
      </c>
      <c r="G20" s="18"/>
    </row>
    <row r="21" spans="1:7" x14ac:dyDescent="0.25">
      <c r="A21" s="15" t="s">
        <v>25</v>
      </c>
      <c r="C21" s="33">
        <f>C19*80%</f>
        <v>9288000</v>
      </c>
      <c r="D21" s="18"/>
      <c r="F21" s="33">
        <f>F19*80%</f>
        <v>9597600</v>
      </c>
      <c r="G21" s="18"/>
    </row>
    <row r="22" spans="1:7" x14ac:dyDescent="0.25">
      <c r="A22" s="15"/>
      <c r="D22" s="34"/>
      <c r="G22" s="34"/>
    </row>
    <row r="23" spans="1:7" x14ac:dyDescent="0.25">
      <c r="A23" s="35" t="s">
        <v>26</v>
      </c>
      <c r="B23" s="36"/>
      <c r="C23" s="37">
        <f>C4*C18</f>
        <v>1935000</v>
      </c>
      <c r="D23"/>
      <c r="F23" s="37">
        <f>F4*F18</f>
        <v>1935000</v>
      </c>
      <c r="G23"/>
    </row>
    <row r="24" spans="1:7" x14ac:dyDescent="0.25">
      <c r="A24" s="15" t="s">
        <v>27</v>
      </c>
      <c r="D24"/>
      <c r="G24"/>
    </row>
    <row r="25" spans="1:7" x14ac:dyDescent="0.25">
      <c r="A25" s="38" t="s">
        <v>28</v>
      </c>
      <c r="B25" s="16"/>
      <c r="C25" s="33">
        <f>C19*0.025/12</f>
        <v>24187.5</v>
      </c>
      <c r="D25"/>
      <c r="F25" s="33">
        <f>F19*0.025/12</f>
        <v>24993.75</v>
      </c>
      <c r="G25"/>
    </row>
    <row r="26" spans="1:7" x14ac:dyDescent="0.25">
      <c r="C26" s="33"/>
      <c r="D26"/>
      <c r="F26" s="33"/>
      <c r="G26"/>
    </row>
    <row r="27" spans="1:7" x14ac:dyDescent="0.25">
      <c r="C27" s="33"/>
      <c r="D27"/>
      <c r="F27" s="33"/>
      <c r="G27"/>
    </row>
    <row r="28" spans="1:7" x14ac:dyDescent="0.25">
      <c r="C28"/>
      <c r="D28"/>
      <c r="F28"/>
      <c r="G28"/>
    </row>
    <row r="29" spans="1:7" x14ac:dyDescent="0.25">
      <c r="C29"/>
      <c r="D29"/>
      <c r="F29"/>
      <c r="G29"/>
    </row>
    <row r="30" spans="1:7" x14ac:dyDescent="0.25">
      <c r="C30"/>
      <c r="D30"/>
      <c r="F30"/>
      <c r="G30"/>
    </row>
    <row r="31" spans="1:7" x14ac:dyDescent="0.25">
      <c r="C31"/>
      <c r="D31"/>
      <c r="F31"/>
      <c r="G31"/>
    </row>
    <row r="32" spans="1:7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V12" sqref="V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775</v>
      </c>
      <c r="C2" s="4">
        <f t="shared" ref="C2:C16" si="1">B2*1.2</f>
        <v>930</v>
      </c>
      <c r="D2" s="4">
        <f t="shared" ref="D2:D16" si="2">C2*1.2</f>
        <v>1116</v>
      </c>
      <c r="E2" s="5">
        <f t="shared" ref="E2:E16" si="3">R2</f>
        <v>10000000</v>
      </c>
      <c r="F2" s="4">
        <f t="shared" ref="F2:F15" si="4">ROUND((E2/B2),0)</f>
        <v>12903</v>
      </c>
      <c r="G2" s="4">
        <f t="shared" ref="G2:G15" si="5">ROUND((E2/C2),0)</f>
        <v>10753</v>
      </c>
      <c r="H2" s="4">
        <f t="shared" ref="H2:H15" si="6">ROUND((E2/D2),0)</f>
        <v>8961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775</v>
      </c>
      <c r="R2" s="2">
        <v>10000000</v>
      </c>
      <c r="S2" s="2" t="s">
        <v>89</v>
      </c>
    </row>
    <row r="3" spans="1:19" x14ac:dyDescent="0.25">
      <c r="A3" s="4">
        <v>2</v>
      </c>
      <c r="B3" s="4">
        <f t="shared" si="0"/>
        <v>671</v>
      </c>
      <c r="C3" s="4">
        <f t="shared" si="1"/>
        <v>805.19999999999993</v>
      </c>
      <c r="D3" s="4">
        <f t="shared" si="2"/>
        <v>966.2399999999999</v>
      </c>
      <c r="E3" s="5">
        <f t="shared" si="3"/>
        <v>8800000</v>
      </c>
      <c r="F3" s="76">
        <f t="shared" si="4"/>
        <v>13115</v>
      </c>
      <c r="G3" s="76">
        <f t="shared" si="5"/>
        <v>10929</v>
      </c>
      <c r="H3" s="76">
        <f t="shared" si="6"/>
        <v>9107</v>
      </c>
      <c r="I3" s="76">
        <f t="shared" si="7"/>
        <v>0</v>
      </c>
      <c r="J3" s="76">
        <f t="shared" si="8"/>
        <v>0</v>
      </c>
      <c r="K3" s="77"/>
      <c r="L3" s="77"/>
      <c r="M3" s="77"/>
      <c r="N3" s="77"/>
      <c r="O3" s="77">
        <v>0</v>
      </c>
      <c r="P3" s="77">
        <f t="shared" si="9"/>
        <v>0</v>
      </c>
      <c r="Q3" s="77">
        <v>671</v>
      </c>
      <c r="R3" s="78">
        <v>8800000</v>
      </c>
      <c r="S3" s="78" t="s">
        <v>90</v>
      </c>
    </row>
    <row r="4" spans="1:19" x14ac:dyDescent="0.25">
      <c r="A4" s="4">
        <v>3</v>
      </c>
      <c r="B4" s="4">
        <f t="shared" si="0"/>
        <v>637</v>
      </c>
      <c r="C4" s="4">
        <f t="shared" si="1"/>
        <v>764.4</v>
      </c>
      <c r="D4" s="4">
        <f t="shared" si="2"/>
        <v>917.28</v>
      </c>
      <c r="E4" s="5">
        <f t="shared" si="3"/>
        <v>8500000</v>
      </c>
      <c r="F4" s="74">
        <f t="shared" si="4"/>
        <v>13344</v>
      </c>
      <c r="G4" s="74">
        <f t="shared" si="5"/>
        <v>11120</v>
      </c>
      <c r="H4" s="74">
        <f t="shared" si="6"/>
        <v>9267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637</v>
      </c>
      <c r="R4" s="75">
        <v>8500000</v>
      </c>
      <c r="S4" s="75" t="s">
        <v>91</v>
      </c>
    </row>
    <row r="5" spans="1:19" x14ac:dyDescent="0.25">
      <c r="A5" s="4">
        <v>4</v>
      </c>
      <c r="B5" s="4">
        <f t="shared" si="0"/>
        <v>750</v>
      </c>
      <c r="C5" s="4">
        <f t="shared" si="1"/>
        <v>900</v>
      </c>
      <c r="D5" s="4">
        <f t="shared" si="2"/>
        <v>1080</v>
      </c>
      <c r="E5" s="5">
        <f t="shared" si="3"/>
        <v>13000000</v>
      </c>
      <c r="F5" s="74">
        <f t="shared" si="4"/>
        <v>17333</v>
      </c>
      <c r="G5" s="74">
        <f t="shared" si="5"/>
        <v>14444</v>
      </c>
      <c r="H5" s="74">
        <f t="shared" si="6"/>
        <v>12037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750</v>
      </c>
      <c r="R5" s="75">
        <v>13000000</v>
      </c>
      <c r="S5" s="2"/>
    </row>
    <row r="6" spans="1:19" x14ac:dyDescent="0.25">
      <c r="A6" s="4">
        <v>5</v>
      </c>
      <c r="B6" s="4">
        <f t="shared" si="0"/>
        <v>657</v>
      </c>
      <c r="C6" s="4">
        <f t="shared" si="1"/>
        <v>788.4</v>
      </c>
      <c r="D6" s="4">
        <f t="shared" si="2"/>
        <v>946.07999999999993</v>
      </c>
      <c r="E6" s="5">
        <f t="shared" si="3"/>
        <v>12100000</v>
      </c>
      <c r="F6" s="79">
        <f t="shared" si="4"/>
        <v>18417</v>
      </c>
      <c r="G6" s="79">
        <f t="shared" si="5"/>
        <v>15348</v>
      </c>
      <c r="H6" s="79">
        <f t="shared" si="6"/>
        <v>12790</v>
      </c>
      <c r="I6" s="79">
        <f t="shared" si="7"/>
        <v>0</v>
      </c>
      <c r="J6" s="79">
        <f t="shared" si="8"/>
        <v>0</v>
      </c>
      <c r="K6" s="80"/>
      <c r="L6" s="80"/>
      <c r="M6" s="80"/>
      <c r="N6" s="80"/>
      <c r="O6" s="80">
        <v>0</v>
      </c>
      <c r="P6" s="80">
        <f t="shared" si="9"/>
        <v>0</v>
      </c>
      <c r="Q6" s="80">
        <v>657</v>
      </c>
      <c r="R6" s="81">
        <v>12100000</v>
      </c>
      <c r="S6" s="2"/>
    </row>
    <row r="7" spans="1:19" x14ac:dyDescent="0.25">
      <c r="A7" s="4">
        <v>6</v>
      </c>
      <c r="B7" s="4">
        <f t="shared" si="0"/>
        <v>700</v>
      </c>
      <c r="C7" s="4">
        <f t="shared" si="1"/>
        <v>840</v>
      </c>
      <c r="D7" s="4">
        <f t="shared" si="2"/>
        <v>1008</v>
      </c>
      <c r="E7" s="5">
        <f t="shared" si="3"/>
        <v>11500000</v>
      </c>
      <c r="F7" s="74">
        <f t="shared" si="4"/>
        <v>16429</v>
      </c>
      <c r="G7" s="74">
        <f t="shared" si="5"/>
        <v>13690</v>
      </c>
      <c r="H7" s="74">
        <f t="shared" si="6"/>
        <v>11409</v>
      </c>
      <c r="I7" s="74">
        <f t="shared" si="7"/>
        <v>0</v>
      </c>
      <c r="J7" s="74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700</v>
      </c>
      <c r="R7" s="75">
        <v>11500000</v>
      </c>
      <c r="S7" s="2"/>
    </row>
    <row r="8" spans="1:19" x14ac:dyDescent="0.25">
      <c r="A8" s="4">
        <v>7</v>
      </c>
      <c r="B8" s="4">
        <f t="shared" si="0"/>
        <v>334</v>
      </c>
      <c r="C8" s="4">
        <f t="shared" si="1"/>
        <v>400.8</v>
      </c>
      <c r="D8" s="4">
        <f t="shared" si="2"/>
        <v>480.96</v>
      </c>
      <c r="E8" s="5">
        <f t="shared" si="3"/>
        <v>4900000</v>
      </c>
      <c r="F8" s="74">
        <f t="shared" si="4"/>
        <v>14671</v>
      </c>
      <c r="G8" s="74">
        <f t="shared" si="5"/>
        <v>12226</v>
      </c>
      <c r="H8" s="74">
        <f t="shared" si="6"/>
        <v>10188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334</v>
      </c>
      <c r="R8" s="75">
        <v>4900000</v>
      </c>
      <c r="S8" s="75" t="s">
        <v>94</v>
      </c>
    </row>
    <row r="9" spans="1:19" x14ac:dyDescent="0.25">
      <c r="A9" s="4">
        <v>8</v>
      </c>
      <c r="B9" s="4">
        <f t="shared" si="0"/>
        <v>708</v>
      </c>
      <c r="C9" s="4">
        <f t="shared" si="1"/>
        <v>849.6</v>
      </c>
      <c r="D9" s="4">
        <f t="shared" si="2"/>
        <v>1019.52</v>
      </c>
      <c r="E9" s="5">
        <f t="shared" si="3"/>
        <v>11500000</v>
      </c>
      <c r="F9" s="76">
        <f t="shared" si="4"/>
        <v>16243</v>
      </c>
      <c r="G9" s="76">
        <f t="shared" si="5"/>
        <v>13536</v>
      </c>
      <c r="H9" s="76">
        <f t="shared" si="6"/>
        <v>11280</v>
      </c>
      <c r="I9" s="76">
        <f t="shared" si="7"/>
        <v>0</v>
      </c>
      <c r="J9" s="76">
        <f t="shared" si="8"/>
        <v>0</v>
      </c>
      <c r="K9" s="77"/>
      <c r="L9" s="77"/>
      <c r="M9" s="77"/>
      <c r="N9" s="77"/>
      <c r="O9" s="77">
        <v>0</v>
      </c>
      <c r="P9" s="77">
        <f t="shared" si="9"/>
        <v>0</v>
      </c>
      <c r="Q9" s="77">
        <v>708</v>
      </c>
      <c r="R9" s="78">
        <v>11500000</v>
      </c>
      <c r="S9" s="2"/>
    </row>
    <row r="10" spans="1:19" x14ac:dyDescent="0.25">
      <c r="A10" s="4">
        <v>9</v>
      </c>
      <c r="B10" s="4">
        <f t="shared" si="0"/>
        <v>657</v>
      </c>
      <c r="C10" s="4">
        <f t="shared" si="1"/>
        <v>788.4</v>
      </c>
      <c r="D10" s="4">
        <f t="shared" si="2"/>
        <v>946.07999999999993</v>
      </c>
      <c r="E10" s="5">
        <f t="shared" si="3"/>
        <v>10800000</v>
      </c>
      <c r="F10" s="76">
        <f t="shared" si="4"/>
        <v>16438</v>
      </c>
      <c r="G10" s="76">
        <f t="shared" si="5"/>
        <v>13699</v>
      </c>
      <c r="H10" s="76">
        <f t="shared" si="6"/>
        <v>11416</v>
      </c>
      <c r="I10" s="76">
        <f t="shared" si="7"/>
        <v>0</v>
      </c>
      <c r="J10" s="76">
        <f t="shared" si="8"/>
        <v>0</v>
      </c>
      <c r="K10" s="77"/>
      <c r="L10" s="77"/>
      <c r="M10" s="77"/>
      <c r="N10" s="77"/>
      <c r="O10" s="77">
        <v>0</v>
      </c>
      <c r="P10" s="77">
        <f t="shared" si="9"/>
        <v>0</v>
      </c>
      <c r="Q10" s="77">
        <v>657</v>
      </c>
      <c r="R10" s="78">
        <v>10800000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f t="shared" ref="Q11:Q15" si="11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11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55" t="s">
        <v>84</v>
      </c>
      <c r="G24" s="55">
        <v>584</v>
      </c>
    </row>
    <row r="25" spans="1:19" s="10" customFormat="1" x14ac:dyDescent="0.25">
      <c r="F25" s="55" t="s">
        <v>86</v>
      </c>
      <c r="G25" s="55">
        <v>47</v>
      </c>
    </row>
    <row r="26" spans="1:19" s="10" customFormat="1" x14ac:dyDescent="0.25">
      <c r="F26" s="55" t="s">
        <v>87</v>
      </c>
      <c r="G26" s="55">
        <v>118</v>
      </c>
    </row>
    <row r="27" spans="1:19" s="10" customFormat="1" x14ac:dyDescent="0.25">
      <c r="F27" s="55" t="s">
        <v>88</v>
      </c>
      <c r="G27" s="55">
        <v>25</v>
      </c>
    </row>
    <row r="28" spans="1:19" s="10" customFormat="1" x14ac:dyDescent="0.25">
      <c r="C28" s="70" t="s">
        <v>75</v>
      </c>
      <c r="D28" s="70" t="s">
        <v>85</v>
      </c>
      <c r="F28" s="55" t="s">
        <v>71</v>
      </c>
      <c r="G28" s="55">
        <f>SUM(G24:G27)</f>
        <v>774</v>
      </c>
    </row>
    <row r="29" spans="1:19" s="10" customFormat="1" x14ac:dyDescent="0.25">
      <c r="C29" s="70" t="s">
        <v>1</v>
      </c>
      <c r="D29" s="70">
        <v>10600000</v>
      </c>
      <c r="F29" s="55" t="s">
        <v>72</v>
      </c>
      <c r="G29" s="55">
        <v>851</v>
      </c>
      <c r="H29" s="10">
        <f>G29/G28</f>
        <v>1.099483204134367</v>
      </c>
    </row>
    <row r="30" spans="1:19" s="10" customFormat="1" x14ac:dyDescent="0.25">
      <c r="F30" s="55" t="s">
        <v>73</v>
      </c>
      <c r="G30" s="55">
        <v>15000</v>
      </c>
    </row>
    <row r="31" spans="1:19" s="10" customFormat="1" x14ac:dyDescent="0.25">
      <c r="C31" s="71"/>
      <c r="D31" s="71"/>
      <c r="F31" s="71" t="s">
        <v>74</v>
      </c>
      <c r="G31" s="71">
        <f>G28*G30</f>
        <v>11610000</v>
      </c>
      <c r="H31" s="10">
        <f>G31/D29</f>
        <v>1.0952830188679246</v>
      </c>
    </row>
    <row r="32" spans="1:19" s="10" customFormat="1" x14ac:dyDescent="0.25">
      <c r="C32" s="71"/>
      <c r="D32" s="71"/>
      <c r="F32" s="71" t="s">
        <v>24</v>
      </c>
      <c r="G32" s="71">
        <f>G31*90%</f>
        <v>10449000</v>
      </c>
    </row>
    <row r="33" spans="3:7" s="10" customFormat="1" x14ac:dyDescent="0.25">
      <c r="C33" s="71"/>
      <c r="D33" s="71"/>
      <c r="F33" s="71" t="s">
        <v>25</v>
      </c>
      <c r="G33" s="71">
        <f>G31*80%</f>
        <v>9288000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2024-05-10T05:54:49Z</dcterms:modified>
</cp:coreProperties>
</file>