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Ruchika Verma\"/>
    </mc:Choice>
  </mc:AlternateContent>
  <xr:revisionPtr revIDLastSave="0" documentId="13_ncr:1_{DF2209CF-A6D6-427E-BFD2-B038DD590DD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Y29" i="4" l="1"/>
  <c r="I30" i="4"/>
  <c r="X15" i="4"/>
  <c r="P19" i="4"/>
  <c r="Q19" i="4" s="1"/>
  <c r="B19" i="4" s="1"/>
  <c r="C19" i="4" s="1"/>
  <c r="D19" i="4" s="1"/>
  <c r="J19" i="4"/>
  <c r="I19" i="4"/>
  <c r="E19" i="4"/>
  <c r="A19" i="4"/>
  <c r="P14" i="4"/>
  <c r="J14" i="4"/>
  <c r="I14" i="4"/>
  <c r="E14" i="4"/>
  <c r="G14" i="4" s="1"/>
  <c r="B14" i="4"/>
  <c r="C14" i="4" s="1"/>
  <c r="D14" i="4" s="1"/>
  <c r="H14" i="4" s="1"/>
  <c r="A14" i="4"/>
  <c r="P18" i="4"/>
  <c r="Q18" i="4" s="1"/>
  <c r="B18" i="4" s="1"/>
  <c r="C18" i="4" s="1"/>
  <c r="D18" i="4" s="1"/>
  <c r="J18" i="4"/>
  <c r="I18" i="4"/>
  <c r="E18" i="4"/>
  <c r="H18" i="4" s="1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A20" i="4"/>
  <c r="R36" i="4"/>
  <c r="R37" i="4" s="1"/>
  <c r="I29" i="4"/>
  <c r="I31" i="4" s="1"/>
  <c r="H17" i="4" l="1"/>
  <c r="H19" i="4"/>
  <c r="F19" i="4"/>
  <c r="G19" i="4"/>
  <c r="F14" i="4"/>
  <c r="H15" i="4"/>
  <c r="H20" i="4"/>
  <c r="H16" i="4"/>
  <c r="F20" i="4"/>
  <c r="F21" i="4"/>
  <c r="F15" i="4"/>
  <c r="F16" i="4"/>
  <c r="F17" i="4"/>
  <c r="F18" i="4"/>
  <c r="G21" i="4"/>
  <c r="G15" i="4"/>
  <c r="G16" i="4"/>
  <c r="G20" i="4"/>
  <c r="G17" i="4"/>
  <c r="G18" i="4"/>
  <c r="U11" i="4"/>
  <c r="P11" i="4"/>
  <c r="Q11" i="4" s="1"/>
  <c r="V11" i="4" s="1"/>
  <c r="V10" i="4"/>
  <c r="U10" i="4"/>
  <c r="P10" i="4"/>
  <c r="U9" i="4"/>
  <c r="U8" i="4"/>
  <c r="V9" i="4"/>
  <c r="P9" i="4"/>
  <c r="Q9" i="4" s="1"/>
  <c r="Q10" i="4"/>
  <c r="Q8" i="4"/>
  <c r="V8" i="4" s="1"/>
  <c r="C3" i="4"/>
  <c r="C4" i="4"/>
  <c r="C5" i="4"/>
  <c r="C6" i="4"/>
  <c r="C7" i="4"/>
  <c r="C2" i="4"/>
  <c r="P8" i="4"/>
  <c r="R34" i="4" l="1"/>
  <c r="R33" i="4"/>
  <c r="T29" i="4"/>
  <c r="P12" i="4" l="1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2" i="4" l="1"/>
  <c r="Q22" i="4" s="1"/>
  <c r="J22" i="4"/>
  <c r="I22" i="4"/>
  <c r="E22" i="4"/>
  <c r="A22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22" i="4"/>
  <c r="C22" i="4" s="1"/>
  <c r="B7" i="4"/>
  <c r="F13" i="4" l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2" i="4"/>
  <c r="H22" i="4" s="1"/>
  <c r="G22" i="4"/>
  <c r="F22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<sst xmlns="http://schemas.openxmlformats.org/spreadsheetml/2006/main" count="35" uniqueCount="30">
  <si>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</si>
  <si>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</si>
  <si>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</si>
  <si>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</si>
  <si>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</si>
  <si>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</si>
  <si>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</si>
  <si>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</si>
  <si>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</si>
  <si>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</si>
  <si>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</si>
  <si>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</si>
  <si>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</si>
  <si>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3102, 31st Floor, Building No T06, Crescent Bay, Village - Bhoiwada, Parel, Mumbai</t>
  </si>
  <si>
    <t>mca</t>
  </si>
  <si>
    <t>Toilet</t>
  </si>
  <si>
    <t>97.68 worngly mentioned</t>
  </si>
  <si>
    <t>dry</t>
  </si>
  <si>
    <t>fb</t>
  </si>
  <si>
    <t>28.03.2024</t>
  </si>
  <si>
    <t>14.02.24</t>
  </si>
  <si>
    <t>07.03.24</t>
  </si>
  <si>
    <t>MOU  - 11.70 cr</t>
  </si>
  <si>
    <t>ca</t>
  </si>
  <si>
    <t>rate</t>
  </si>
  <si>
    <t>fmv</t>
  </si>
  <si>
    <t>3 car parking</t>
  </si>
  <si>
    <t>3 car park</t>
  </si>
  <si>
    <t>2021 - Allotment ltr - 9,71,32,220/-</t>
  </si>
  <si>
    <t>wrong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</si>
</sst>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306119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A87C8-7814-4EFE-A3E2-ECD27171E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8811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C8766-A09C-4ACB-AA91-2D82DD7BA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BB0F2-C42E-4615-B2C6-F8039EB9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429961</xdr:colOff>
      <xdr:row>43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AAD230-7F34-44FB-8966-7B4F67D1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573961" cy="79830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429961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8B1343-A0E0-431F-9F60-148E864E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73961" cy="86213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67961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5BEC3-3C72-4C36-B153-0627B6B39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11961" cy="87642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271E10-0F22-40BF-9AB7-2B5CF723D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57369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B7818-38CD-42B4-B454-391804EB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8792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410908</xdr:colOff>
      <xdr:row>47</xdr:row>
      <xdr:rowOff>1186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003AA-F88B-423E-B542-A3B5DEA0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54908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210856</xdr:colOff>
      <xdr:row>50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E9692-5DFE-48C8-AEF4-B166D191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54856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429961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28E6F-8AD4-4A40-A223-A4A3874BC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73961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A8E02-7B4E-40B0-9F5F-27B2F2E37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325171</xdr:colOff>
      <xdr:row>51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969B1-4EAA-4705-862F-1F73E2D9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69171" cy="8526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315645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C34DBB-923B-4A31-B9B6-80435269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59645" cy="8583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A2440-D523-4A25-8F96-078D5442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E9109-3B26-46F2-9F77-CB178BB3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3"/>
  <sheetViews>
    <sheetView tabSelected="1" topLeftCell="B1" zoomScaleNormal="100" workbookViewId="0">
      <selection activeCell="T24" sqref="T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22" si="0">N2</f>
        <v>0</v>
      </c>
      <c r="B2" s="4">
        <f t="shared" ref="B2:B22" si="1">Q2</f>
        <v>1850</v>
      </c>
      <c r="C2" s="4">
        <f>B2*1.1</f>
        <v>2035.0000000000002</v>
      </c>
      <c r="D2" s="4">
        <f t="shared" ref="D2:D19" si="2">C2*1.2</f>
        <v>2442</v>
      </c>
      <c r="E2" s="5">
        <f t="shared" ref="E2:E19" si="3">R2</f>
        <v>65000000</v>
      </c>
      <c r="F2" s="10">
        <f t="shared" ref="F2:F19" si="4">ROUND((E2/B2),0)</f>
        <v>35135</v>
      </c>
      <c r="G2" s="10">
        <f t="shared" ref="G2:G19" si="5">ROUND((E2/C2),0)</f>
        <v>31941</v>
      </c>
      <c r="H2" s="10">
        <f t="shared" ref="H2:H19" si="6">ROUND((E2/D2),0)</f>
        <v>26618</v>
      </c>
      <c r="I2" s="4" t="e">
        <f>#REF!</f>
        <v>#REF!</v>
      </c>
      <c r="J2" s="4">
        <f t="shared" ref="J2:J19" si="7">S2</f>
        <v>25</v>
      </c>
      <c r="O2">
        <v>0</v>
      </c>
      <c r="P2">
        <f t="shared" ref="P2:P12" si="8">O2/1.2</f>
        <v>0</v>
      </c>
      <c r="Q2">
        <v>1850</v>
      </c>
      <c r="R2" s="2">
        <v>65000000</v>
      </c>
      <c r="S2" s="8">
        <v>25</v>
      </c>
      <c r="T2" s="8"/>
    </row>
    <row r="3" spans="1:24" x14ac:dyDescent="0.25">
      <c r="A3" s="4">
        <f t="shared" si="0"/>
        <v>0</v>
      </c>
      <c r="B3" s="4">
        <f t="shared" si="1"/>
        <v>1850</v>
      </c>
      <c r="C3" s="4">
        <f t="shared" ref="C3:C22" si="9">B3*1.1</f>
        <v>2035.0000000000002</v>
      </c>
      <c r="D3" s="4">
        <f t="shared" si="2"/>
        <v>2442</v>
      </c>
      <c r="E3" s="15">
        <f t="shared" si="3"/>
        <v>67000000</v>
      </c>
      <c r="F3" s="10">
        <f t="shared" si="4"/>
        <v>36216</v>
      </c>
      <c r="G3" s="10">
        <f t="shared" si="5"/>
        <v>32924</v>
      </c>
      <c r="H3" s="10">
        <f t="shared" si="6"/>
        <v>27437</v>
      </c>
      <c r="I3" s="10" t="e">
        <f>#REF!</f>
        <v>#REF!</v>
      </c>
      <c r="J3" s="4">
        <f t="shared" si="7"/>
        <v>41</v>
      </c>
      <c r="O3">
        <v>0</v>
      </c>
      <c r="P3">
        <f t="shared" si="8"/>
        <v>0</v>
      </c>
      <c r="Q3">
        <v>1850</v>
      </c>
      <c r="R3" s="2">
        <v>67000000</v>
      </c>
      <c r="S3" s="8">
        <v>41</v>
      </c>
      <c r="T3" s="8"/>
    </row>
    <row r="4" spans="1:24" x14ac:dyDescent="0.25">
      <c r="A4" s="4">
        <f t="shared" si="0"/>
        <v>0</v>
      </c>
      <c r="B4" s="4">
        <f t="shared" si="1"/>
        <v>1900</v>
      </c>
      <c r="C4" s="4">
        <f t="shared" si="9"/>
        <v>2090</v>
      </c>
      <c r="D4" s="4">
        <f t="shared" si="2"/>
        <v>2508</v>
      </c>
      <c r="E4" s="15">
        <f t="shared" si="3"/>
        <v>81900000</v>
      </c>
      <c r="F4" s="10">
        <f t="shared" si="4"/>
        <v>43105</v>
      </c>
      <c r="G4" s="10">
        <f t="shared" si="5"/>
        <v>39187</v>
      </c>
      <c r="H4" s="10">
        <f t="shared" si="6"/>
        <v>32656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1900</v>
      </c>
      <c r="R4" s="2">
        <v>81900000</v>
      </c>
      <c r="S4" s="8"/>
      <c r="T4" s="8"/>
    </row>
    <row r="5" spans="1:24" x14ac:dyDescent="0.25">
      <c r="A5" s="4">
        <f t="shared" si="0"/>
        <v>0</v>
      </c>
      <c r="B5" s="4">
        <f t="shared" si="1"/>
        <v>1900</v>
      </c>
      <c r="C5" s="4">
        <f t="shared" si="9"/>
        <v>2090</v>
      </c>
      <c r="D5" s="4">
        <f t="shared" si="2"/>
        <v>2508</v>
      </c>
      <c r="E5" s="15">
        <f t="shared" si="3"/>
        <v>82500000</v>
      </c>
      <c r="F5" s="10">
        <f t="shared" si="4"/>
        <v>43421</v>
      </c>
      <c r="G5" s="10">
        <f t="shared" si="5"/>
        <v>39474</v>
      </c>
      <c r="H5" s="10">
        <f t="shared" si="6"/>
        <v>32895</v>
      </c>
      <c r="I5" s="10" t="e">
        <f>#REF!</f>
        <v>#REF!</v>
      </c>
      <c r="J5" s="4">
        <f t="shared" si="7"/>
        <v>24</v>
      </c>
      <c r="O5">
        <v>0</v>
      </c>
      <c r="P5">
        <f t="shared" si="8"/>
        <v>0</v>
      </c>
      <c r="Q5">
        <v>1900</v>
      </c>
      <c r="R5" s="2">
        <v>82500000</v>
      </c>
      <c r="S5" s="8">
        <v>24</v>
      </c>
      <c r="T5" s="8"/>
    </row>
    <row r="6" spans="1:24" x14ac:dyDescent="0.25">
      <c r="A6" s="4">
        <f t="shared" si="0"/>
        <v>0</v>
      </c>
      <c r="B6" s="4">
        <f t="shared" si="1"/>
        <v>1800</v>
      </c>
      <c r="C6" s="4">
        <f t="shared" si="9"/>
        <v>1980.0000000000002</v>
      </c>
      <c r="D6" s="4">
        <f t="shared" si="2"/>
        <v>2376</v>
      </c>
      <c r="E6" s="15">
        <f t="shared" si="3"/>
        <v>76500000</v>
      </c>
      <c r="F6" s="10">
        <f t="shared" si="4"/>
        <v>42500</v>
      </c>
      <c r="G6" s="10">
        <f t="shared" si="5"/>
        <v>38636</v>
      </c>
      <c r="H6" s="10">
        <f t="shared" si="6"/>
        <v>32197</v>
      </c>
      <c r="I6" s="10" t="e">
        <f>#REF!</f>
        <v>#REF!</v>
      </c>
      <c r="J6" s="4">
        <f t="shared" si="7"/>
        <v>25</v>
      </c>
      <c r="O6">
        <v>0</v>
      </c>
      <c r="P6">
        <f t="shared" si="8"/>
        <v>0</v>
      </c>
      <c r="Q6">
        <v>1800</v>
      </c>
      <c r="R6" s="2">
        <v>76500000</v>
      </c>
      <c r="S6" s="8">
        <v>25</v>
      </c>
      <c r="T6" s="8"/>
    </row>
    <row r="7" spans="1:24" x14ac:dyDescent="0.25">
      <c r="A7" s="4">
        <f t="shared" si="0"/>
        <v>0</v>
      </c>
      <c r="B7" s="4">
        <f t="shared" si="1"/>
        <v>1800</v>
      </c>
      <c r="C7" s="4">
        <f t="shared" si="9"/>
        <v>1980.0000000000002</v>
      </c>
      <c r="D7" s="4">
        <f t="shared" si="2"/>
        <v>2376</v>
      </c>
      <c r="E7" s="15">
        <f t="shared" si="3"/>
        <v>75000000</v>
      </c>
      <c r="F7" s="10">
        <f t="shared" si="4"/>
        <v>41667</v>
      </c>
      <c r="G7" s="10">
        <f t="shared" si="5"/>
        <v>37879</v>
      </c>
      <c r="H7" s="10">
        <f t="shared" si="6"/>
        <v>31566</v>
      </c>
      <c r="I7" s="10" t="e">
        <f>#REF!</f>
        <v>#REF!</v>
      </c>
      <c r="J7" s="4">
        <f t="shared" si="7"/>
        <v>33</v>
      </c>
      <c r="O7">
        <v>0</v>
      </c>
      <c r="P7">
        <f t="shared" si="8"/>
        <v>0</v>
      </c>
      <c r="Q7">
        <v>1800</v>
      </c>
      <c r="R7" s="2">
        <v>75000000</v>
      </c>
      <c r="S7" s="8">
        <v>33</v>
      </c>
      <c r="T7" s="8"/>
    </row>
    <row r="8" spans="1:24" x14ac:dyDescent="0.25">
      <c r="A8" s="4">
        <f t="shared" si="0"/>
        <v>0</v>
      </c>
      <c r="B8" s="4">
        <f t="shared" si="1"/>
        <v>788.90334545454539</v>
      </c>
      <c r="C8" s="4">
        <f t="shared" si="9"/>
        <v>867.79367999999999</v>
      </c>
      <c r="D8" s="4">
        <f t="shared" si="2"/>
        <v>1041.3524159999999</v>
      </c>
      <c r="E8" s="15">
        <f t="shared" si="3"/>
        <v>29000000</v>
      </c>
      <c r="F8" s="10">
        <f t="shared" si="4"/>
        <v>36760</v>
      </c>
      <c r="G8" s="10">
        <f t="shared" si="5"/>
        <v>33418</v>
      </c>
      <c r="H8" s="10">
        <f t="shared" si="6"/>
        <v>27848</v>
      </c>
      <c r="I8" s="10" t="e">
        <f>#REF!</f>
        <v>#REF!</v>
      </c>
      <c r="J8" s="4">
        <f t="shared" si="7"/>
        <v>16</v>
      </c>
      <c r="O8">
        <v>0</v>
      </c>
      <c r="P8">
        <f>80.62*10.764</f>
        <v>867.79367999999999</v>
      </c>
      <c r="Q8">
        <f>P8/1.1</f>
        <v>788.90334545454539</v>
      </c>
      <c r="R8" s="2">
        <v>29000000</v>
      </c>
      <c r="S8" s="8">
        <v>16</v>
      </c>
      <c r="T8" s="8" t="s">
        <v>19</v>
      </c>
      <c r="U8" s="2">
        <f>R8+1740000+30000</f>
        <v>30770000</v>
      </c>
      <c r="V8">
        <f>U8/Q8</f>
        <v>39003.510604041279</v>
      </c>
    </row>
    <row r="9" spans="1:24" x14ac:dyDescent="0.25">
      <c r="A9" s="4">
        <f t="shared" si="0"/>
        <v>0</v>
      </c>
      <c r="B9" s="4">
        <f t="shared" si="1"/>
        <v>1148.1273818181817</v>
      </c>
      <c r="C9" s="4">
        <f t="shared" si="9"/>
        <v>1262.94012</v>
      </c>
      <c r="D9" s="4">
        <f t="shared" si="2"/>
        <v>1515.5281439999999</v>
      </c>
      <c r="E9" s="15">
        <f t="shared" si="3"/>
        <v>54000000</v>
      </c>
      <c r="F9" s="16">
        <f t="shared" si="4"/>
        <v>47033</v>
      </c>
      <c r="G9" s="10">
        <f t="shared" si="5"/>
        <v>42757</v>
      </c>
      <c r="H9" s="10">
        <f t="shared" si="6"/>
        <v>35631</v>
      </c>
      <c r="I9" s="10" t="e">
        <f>#REF!</f>
        <v>#REF!</v>
      </c>
      <c r="J9" s="4">
        <f t="shared" si="7"/>
        <v>19</v>
      </c>
      <c r="O9">
        <v>0</v>
      </c>
      <c r="P9">
        <f>117.33*10.764</f>
        <v>1262.94012</v>
      </c>
      <c r="Q9">
        <f t="shared" ref="Q9:Q22" si="10">P9/1.1</f>
        <v>1148.1273818181817</v>
      </c>
      <c r="R9" s="2">
        <v>54000000</v>
      </c>
      <c r="S9" s="8">
        <v>19</v>
      </c>
      <c r="T9" s="8" t="s">
        <v>19</v>
      </c>
      <c r="U9" s="2">
        <f>R9+3240000+30000</f>
        <v>57270000</v>
      </c>
      <c r="V9" s="11">
        <f>U9/Q9</f>
        <v>49881.224772556918</v>
      </c>
    </row>
    <row r="10" spans="1:24" x14ac:dyDescent="0.25">
      <c r="A10" s="4">
        <f t="shared" si="0"/>
        <v>0</v>
      </c>
      <c r="B10" s="4">
        <f t="shared" si="1"/>
        <v>1098.123709090909</v>
      </c>
      <c r="C10" s="4">
        <f t="shared" si="9"/>
        <v>1207.9360799999999</v>
      </c>
      <c r="D10" s="4">
        <f t="shared" si="2"/>
        <v>1449.5232959999998</v>
      </c>
      <c r="E10" s="15">
        <f t="shared" si="3"/>
        <v>44000000</v>
      </c>
      <c r="F10" s="10">
        <f t="shared" si="4"/>
        <v>40068</v>
      </c>
      <c r="G10" s="10">
        <f t="shared" si="5"/>
        <v>36426</v>
      </c>
      <c r="H10" s="10">
        <f t="shared" si="6"/>
        <v>30355</v>
      </c>
      <c r="I10" s="10" t="e">
        <f>#REF!</f>
        <v>#REF!</v>
      </c>
      <c r="J10" s="4">
        <f t="shared" si="7"/>
        <v>28</v>
      </c>
      <c r="O10">
        <v>0</v>
      </c>
      <c r="P10">
        <f>112.22*10.764</f>
        <v>1207.9360799999999</v>
      </c>
      <c r="Q10">
        <f t="shared" si="10"/>
        <v>1098.123709090909</v>
      </c>
      <c r="R10" s="2">
        <v>44000000</v>
      </c>
      <c r="S10" s="8">
        <v>28</v>
      </c>
      <c r="T10" s="8" t="s">
        <v>20</v>
      </c>
      <c r="U10" s="2">
        <f>R10+2640000+30000</f>
        <v>46670000</v>
      </c>
      <c r="V10">
        <f>U10/Q10</f>
        <v>42499.765384936596</v>
      </c>
    </row>
    <row r="11" spans="1:24" x14ac:dyDescent="0.25">
      <c r="A11" s="4">
        <f t="shared" si="0"/>
        <v>0</v>
      </c>
      <c r="B11" s="4">
        <f t="shared" si="1"/>
        <v>788.90334545454539</v>
      </c>
      <c r="C11" s="4">
        <f t="shared" si="9"/>
        <v>867.79367999999999</v>
      </c>
      <c r="D11" s="4">
        <f t="shared" si="2"/>
        <v>1041.3524159999999</v>
      </c>
      <c r="E11" s="15">
        <f t="shared" si="3"/>
        <v>35500000</v>
      </c>
      <c r="F11" s="10">
        <f t="shared" si="4"/>
        <v>44999</v>
      </c>
      <c r="G11" s="10">
        <f t="shared" si="5"/>
        <v>40908</v>
      </c>
      <c r="H11" s="10">
        <f t="shared" si="6"/>
        <v>34090</v>
      </c>
      <c r="I11" s="10" t="e">
        <f>#REF!</f>
        <v>#REF!</v>
      </c>
      <c r="J11" s="4">
        <f t="shared" si="7"/>
        <v>15</v>
      </c>
      <c r="O11">
        <v>0</v>
      </c>
      <c r="P11">
        <f>80.62*10.764</f>
        <v>867.79367999999999</v>
      </c>
      <c r="Q11">
        <f t="shared" si="10"/>
        <v>788.90334545454539</v>
      </c>
      <c r="R11" s="2">
        <v>35500000</v>
      </c>
      <c r="S11" s="8">
        <v>15</v>
      </c>
      <c r="T11" s="8" t="s">
        <v>21</v>
      </c>
      <c r="U11" s="2">
        <f>R11+2130000+30000</f>
        <v>37660000</v>
      </c>
      <c r="V11">
        <f>U11/Q11</f>
        <v>47737.15337498195</v>
      </c>
    </row>
    <row r="12" spans="1:24" x14ac:dyDescent="0.25">
      <c r="A12" s="4">
        <f t="shared" si="0"/>
        <v>0</v>
      </c>
      <c r="B12" s="4">
        <f t="shared" si="1"/>
        <v>1238</v>
      </c>
      <c r="C12" s="4">
        <f t="shared" si="9"/>
        <v>1361.8000000000002</v>
      </c>
      <c r="D12" s="4">
        <f t="shared" si="2"/>
        <v>1634.16</v>
      </c>
      <c r="E12" s="15">
        <f t="shared" si="3"/>
        <v>90000000</v>
      </c>
      <c r="F12" s="10">
        <f t="shared" si="4"/>
        <v>72698</v>
      </c>
      <c r="G12" s="10">
        <f t="shared" si="5"/>
        <v>66089</v>
      </c>
      <c r="H12" s="10">
        <f t="shared" si="6"/>
        <v>55074</v>
      </c>
      <c r="I12" s="10" t="e">
        <f>#REF!</f>
        <v>#REF!</v>
      </c>
      <c r="J12" s="4">
        <f t="shared" si="7"/>
        <v>31</v>
      </c>
      <c r="O12">
        <v>0</v>
      </c>
      <c r="P12">
        <f t="shared" si="8"/>
        <v>0</v>
      </c>
      <c r="Q12">
        <v>1238</v>
      </c>
      <c r="R12" s="2">
        <v>90000000</v>
      </c>
      <c r="S12" s="8">
        <v>31</v>
      </c>
      <c r="T12" s="8"/>
    </row>
    <row r="13" spans="1:24" x14ac:dyDescent="0.25">
      <c r="A13" s="4">
        <f t="shared" si="0"/>
        <v>0</v>
      </c>
      <c r="B13" s="4">
        <f t="shared" si="1"/>
        <v>1034</v>
      </c>
      <c r="C13" s="4">
        <f t="shared" si="9"/>
        <v>1137.4000000000001</v>
      </c>
      <c r="D13" s="4">
        <f t="shared" si="2"/>
        <v>1364.88</v>
      </c>
      <c r="E13" s="15">
        <f t="shared" si="3"/>
        <v>73100000</v>
      </c>
      <c r="F13" s="10">
        <f t="shared" si="4"/>
        <v>70696</v>
      </c>
      <c r="G13" s="10">
        <f t="shared" si="5"/>
        <v>64269</v>
      </c>
      <c r="H13" s="10">
        <f t="shared" si="6"/>
        <v>53558</v>
      </c>
      <c r="I13" s="10" t="e">
        <f>#REF!</f>
        <v>#REF!</v>
      </c>
      <c r="J13" s="4">
        <f t="shared" si="7"/>
        <v>0</v>
      </c>
      <c r="O13">
        <v>0</v>
      </c>
      <c r="P13">
        <f t="shared" ref="P13:P19" si="11">O13/1.2</f>
        <v>0</v>
      </c>
      <c r="Q13">
        <v>1034</v>
      </c>
      <c r="R13" s="2">
        <v>73100000</v>
      </c>
      <c r="S13" s="8"/>
      <c r="T13" s="8"/>
    </row>
    <row r="14" spans="1:24" x14ac:dyDescent="0.25">
      <c r="A14" s="4">
        <f t="shared" ref="A14" si="12">N14</f>
        <v>0</v>
      </c>
      <c r="B14" s="4">
        <f t="shared" ref="B14" si="13">Q14</f>
        <v>1200</v>
      </c>
      <c r="C14" s="4">
        <f t="shared" ref="C14" si="14">B14*1.1</f>
        <v>1320</v>
      </c>
      <c r="D14" s="4">
        <f t="shared" si="2"/>
        <v>1584</v>
      </c>
      <c r="E14" s="15">
        <f t="shared" si="3"/>
        <v>55000000</v>
      </c>
      <c r="F14" s="10">
        <f t="shared" si="4"/>
        <v>45833</v>
      </c>
      <c r="G14" s="10">
        <f t="shared" si="5"/>
        <v>41667</v>
      </c>
      <c r="H14" s="10">
        <f t="shared" si="6"/>
        <v>34722</v>
      </c>
      <c r="I14" s="10" t="e">
        <f>#REF!</f>
        <v>#REF!</v>
      </c>
      <c r="J14" s="4">
        <f t="shared" si="7"/>
        <v>30</v>
      </c>
      <c r="O14">
        <v>0</v>
      </c>
      <c r="P14">
        <f t="shared" si="11"/>
        <v>0</v>
      </c>
      <c r="Q14">
        <v>1200</v>
      </c>
      <c r="R14" s="2">
        <v>55000000</v>
      </c>
      <c r="S14" s="8">
        <v>30</v>
      </c>
      <c r="T14" s="8"/>
    </row>
    <row r="15" spans="1:24" x14ac:dyDescent="0.25">
      <c r="A15" s="4">
        <f t="shared" ref="A15:A19" si="15">N15</f>
        <v>0</v>
      </c>
      <c r="B15" s="4">
        <f t="shared" ref="B15:B19" si="16">Q15</f>
        <v>1043</v>
      </c>
      <c r="C15" s="4">
        <f t="shared" ref="C15:C19" si="17">B15*1.1</f>
        <v>1147.3000000000002</v>
      </c>
      <c r="D15" s="4">
        <f t="shared" si="2"/>
        <v>1376.7600000000002</v>
      </c>
      <c r="E15" s="15">
        <f t="shared" si="3"/>
        <v>52500000</v>
      </c>
      <c r="F15" s="16">
        <f t="shared" si="4"/>
        <v>50336</v>
      </c>
      <c r="G15" s="10">
        <f t="shared" si="5"/>
        <v>45760</v>
      </c>
      <c r="H15" s="10">
        <f t="shared" si="6"/>
        <v>38133</v>
      </c>
      <c r="I15" s="10" t="e">
        <f>#REF!</f>
        <v>#REF!</v>
      </c>
      <c r="J15" s="4">
        <f t="shared" si="7"/>
        <v>40</v>
      </c>
      <c r="O15">
        <v>0</v>
      </c>
      <c r="P15">
        <f t="shared" si="11"/>
        <v>0</v>
      </c>
      <c r="Q15">
        <v>1043</v>
      </c>
      <c r="R15" s="2">
        <v>52500000</v>
      </c>
      <c r="S15" s="8">
        <v>40</v>
      </c>
      <c r="T15" s="8"/>
      <c r="X15">
        <f>V9*1.1</f>
        <v>54869.347249812614</v>
      </c>
    </row>
    <row r="16" spans="1:24" x14ac:dyDescent="0.25">
      <c r="A16" s="4">
        <f t="shared" si="15"/>
        <v>0</v>
      </c>
      <c r="B16" s="4">
        <f t="shared" si="16"/>
        <v>1915</v>
      </c>
      <c r="C16" s="4">
        <f t="shared" si="17"/>
        <v>2106.5</v>
      </c>
      <c r="D16" s="4">
        <f t="shared" si="2"/>
        <v>2527.7999999999997</v>
      </c>
      <c r="E16" s="15">
        <f t="shared" si="3"/>
        <v>119400000</v>
      </c>
      <c r="F16" s="16">
        <f t="shared" si="4"/>
        <v>62350</v>
      </c>
      <c r="G16" s="10">
        <f t="shared" si="5"/>
        <v>56682</v>
      </c>
      <c r="H16" s="10">
        <f t="shared" si="6"/>
        <v>47235</v>
      </c>
      <c r="I16" s="10" t="e">
        <f>#REF!</f>
        <v>#REF!</v>
      </c>
      <c r="J16" s="4">
        <f t="shared" si="7"/>
        <v>0</v>
      </c>
      <c r="O16">
        <v>0</v>
      </c>
      <c r="P16">
        <f t="shared" si="11"/>
        <v>0</v>
      </c>
      <c r="Q16">
        <v>1915</v>
      </c>
      <c r="R16" s="2">
        <v>119400000</v>
      </c>
      <c r="S16" s="8"/>
      <c r="T16" s="8"/>
    </row>
    <row r="17" spans="1:25" x14ac:dyDescent="0.25">
      <c r="A17" s="4">
        <f t="shared" si="15"/>
        <v>0</v>
      </c>
      <c r="B17" s="4">
        <f t="shared" si="16"/>
        <v>834</v>
      </c>
      <c r="C17" s="4">
        <f t="shared" si="17"/>
        <v>917.40000000000009</v>
      </c>
      <c r="D17" s="4">
        <f t="shared" si="2"/>
        <v>1100.8800000000001</v>
      </c>
      <c r="E17" s="15">
        <f t="shared" si="3"/>
        <v>73100000</v>
      </c>
      <c r="F17" s="10">
        <f t="shared" si="4"/>
        <v>87650</v>
      </c>
      <c r="G17" s="10">
        <f t="shared" si="5"/>
        <v>79682</v>
      </c>
      <c r="H17" s="10">
        <f t="shared" si="6"/>
        <v>66401</v>
      </c>
      <c r="I17" s="10" t="e">
        <f>#REF!</f>
        <v>#REF!</v>
      </c>
      <c r="J17" s="4">
        <f t="shared" si="7"/>
        <v>0</v>
      </c>
      <c r="O17">
        <v>0</v>
      </c>
      <c r="P17">
        <f t="shared" si="11"/>
        <v>0</v>
      </c>
      <c r="Q17">
        <v>834</v>
      </c>
      <c r="R17" s="2">
        <v>73100000</v>
      </c>
      <c r="S17" s="8"/>
      <c r="T17" s="8"/>
    </row>
    <row r="18" spans="1:25" x14ac:dyDescent="0.25">
      <c r="A18" s="4">
        <f t="shared" si="15"/>
        <v>0</v>
      </c>
      <c r="B18" s="4">
        <f t="shared" si="16"/>
        <v>0</v>
      </c>
      <c r="C18" s="4">
        <f t="shared" si="17"/>
        <v>0</v>
      </c>
      <c r="D18" s="4">
        <f t="shared" si="2"/>
        <v>0</v>
      </c>
      <c r="E18" s="15">
        <f t="shared" si="3"/>
        <v>0</v>
      </c>
      <c r="F18" s="10" t="e">
        <f t="shared" si="4"/>
        <v>#DIV/0!</v>
      </c>
      <c r="G18" s="10" t="e">
        <f t="shared" si="5"/>
        <v>#DIV/0!</v>
      </c>
      <c r="H18" s="10" t="e">
        <f t="shared" si="6"/>
        <v>#DIV/0!</v>
      </c>
      <c r="I18" s="10" t="e">
        <f>#REF!</f>
        <v>#REF!</v>
      </c>
      <c r="J18" s="4">
        <f t="shared" si="7"/>
        <v>0</v>
      </c>
      <c r="O18">
        <v>0</v>
      </c>
      <c r="P18">
        <f t="shared" si="11"/>
        <v>0</v>
      </c>
      <c r="Q18">
        <f t="shared" ref="Q18:Q19" si="18">P18/1.1</f>
        <v>0</v>
      </c>
      <c r="R18" s="2">
        <v>0</v>
      </c>
      <c r="S18" s="8"/>
      <c r="T18" s="8"/>
    </row>
    <row r="19" spans="1:25" x14ac:dyDescent="0.25">
      <c r="A19" s="4">
        <f t="shared" si="15"/>
        <v>0</v>
      </c>
      <c r="B19" s="4">
        <f t="shared" si="16"/>
        <v>0</v>
      </c>
      <c r="C19" s="4">
        <f t="shared" si="17"/>
        <v>0</v>
      </c>
      <c r="D19" s="4">
        <f t="shared" si="2"/>
        <v>0</v>
      </c>
      <c r="E19" s="15">
        <f t="shared" si="3"/>
        <v>0</v>
      </c>
      <c r="F19" s="10" t="e">
        <f t="shared" si="4"/>
        <v>#DIV/0!</v>
      </c>
      <c r="G19" s="10" t="e">
        <f t="shared" si="5"/>
        <v>#DIV/0!</v>
      </c>
      <c r="H19" s="10" t="e">
        <f t="shared" si="6"/>
        <v>#DIV/0!</v>
      </c>
      <c r="I19" s="10" t="e">
        <f>#REF!</f>
        <v>#REF!</v>
      </c>
      <c r="J19" s="4">
        <f t="shared" si="7"/>
        <v>0</v>
      </c>
      <c r="O19">
        <v>0</v>
      </c>
      <c r="P19">
        <f t="shared" si="11"/>
        <v>0</v>
      </c>
      <c r="Q19">
        <f t="shared" si="18"/>
        <v>0</v>
      </c>
      <c r="R19" s="2">
        <v>0</v>
      </c>
      <c r="S19" s="8"/>
      <c r="T19" s="8"/>
    </row>
    <row r="20" spans="1:25" x14ac:dyDescent="0.25">
      <c r="A20" s="4">
        <f t="shared" ref="A20:A21" si="19">N20</f>
        <v>0</v>
      </c>
      <c r="B20" s="4">
        <f t="shared" ref="B20:B21" si="20">Q20</f>
        <v>0</v>
      </c>
      <c r="C20" s="4">
        <f t="shared" ref="C20:C21" si="21">B20*1.1</f>
        <v>0</v>
      </c>
      <c r="D20" s="4">
        <f t="shared" ref="D20:D21" si="22">C20*1.2</f>
        <v>0</v>
      </c>
      <c r="E20" s="15">
        <f t="shared" ref="E20:E21" si="23">R20</f>
        <v>0</v>
      </c>
      <c r="F20" s="10" t="e">
        <f t="shared" ref="F20:F21" si="24">ROUND((E20/B20),0)</f>
        <v>#DIV/0!</v>
      </c>
      <c r="G20" s="10" t="e">
        <f t="shared" ref="G20:G21" si="25">ROUND((E20/C20),0)</f>
        <v>#DIV/0!</v>
      </c>
      <c r="H20" s="10" t="e">
        <f t="shared" ref="H20:H21" si="26">ROUND((E20/D20),0)</f>
        <v>#DIV/0!</v>
      </c>
      <c r="I20" s="10" t="e">
        <f>#REF!</f>
        <v>#REF!</v>
      </c>
      <c r="J20" s="4">
        <f t="shared" ref="J20:J21" si="27">S20</f>
        <v>0</v>
      </c>
      <c r="O20">
        <v>0</v>
      </c>
      <c r="P20">
        <f t="shared" ref="P20:P21" si="28">O20/1.2</f>
        <v>0</v>
      </c>
      <c r="Q20">
        <f t="shared" ref="Q20:Q21" si="29">P20/1.1</f>
        <v>0</v>
      </c>
      <c r="R20" s="2">
        <v>0</v>
      </c>
      <c r="S20" s="8"/>
      <c r="T20" s="8"/>
    </row>
    <row r="21" spans="1:25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15">
        <f t="shared" si="23"/>
        <v>0</v>
      </c>
      <c r="F21" s="10" t="e">
        <f t="shared" si="24"/>
        <v>#DIV/0!</v>
      </c>
      <c r="G21" s="10" t="e">
        <f t="shared" si="25"/>
        <v>#DIV/0!</v>
      </c>
      <c r="H21" s="10" t="e">
        <f t="shared" si="26"/>
        <v>#DIV/0!</v>
      </c>
      <c r="I21" s="10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f t="shared" si="29"/>
        <v>0</v>
      </c>
      <c r="R21" s="2">
        <v>0</v>
      </c>
      <c r="S21" s="8"/>
      <c r="T21" s="8"/>
    </row>
    <row r="22" spans="1:25" x14ac:dyDescent="0.25">
      <c r="A22" s="4">
        <f t="shared" si="0"/>
        <v>0</v>
      </c>
      <c r="B22" s="4">
        <f t="shared" si="1"/>
        <v>0</v>
      </c>
      <c r="C22" s="4">
        <f t="shared" si="9"/>
        <v>0</v>
      </c>
      <c r="D22" s="4">
        <f t="shared" ref="D22" si="30">C22*1.2</f>
        <v>0</v>
      </c>
      <c r="E22" s="15">
        <f t="shared" ref="E22" si="31">R22</f>
        <v>0</v>
      </c>
      <c r="F22" s="10" t="e">
        <f t="shared" ref="F22" si="32">ROUND((E22/B22),0)</f>
        <v>#DIV/0!</v>
      </c>
      <c r="G22" s="10" t="e">
        <f t="shared" ref="G22" si="33">ROUND((E22/C22),0)</f>
        <v>#DIV/0!</v>
      </c>
      <c r="H22" s="10" t="e">
        <f t="shared" ref="H22" si="34">ROUND((E22/D22),0)</f>
        <v>#DIV/0!</v>
      </c>
      <c r="I22" s="10" t="e">
        <f>#REF!</f>
        <v>#REF!</v>
      </c>
      <c r="J22" s="4">
        <f t="shared" ref="J22" si="35">S22</f>
        <v>0</v>
      </c>
      <c r="O22">
        <v>0</v>
      </c>
      <c r="P22">
        <f t="shared" ref="P22" si="36">O22/1.2</f>
        <v>0</v>
      </c>
      <c r="Q22">
        <f t="shared" si="10"/>
        <v>0</v>
      </c>
      <c r="R22" s="2">
        <v>0</v>
      </c>
      <c r="S22" s="8"/>
      <c r="T22" s="8"/>
    </row>
    <row r="23" spans="1:25" x14ac:dyDescent="0.25">
      <c r="E23" s="8"/>
      <c r="F23" s="8"/>
      <c r="G23" s="8"/>
      <c r="H23" s="8"/>
      <c r="I23" s="8"/>
    </row>
    <row r="24" spans="1:25" x14ac:dyDescent="0.25">
      <c r="E24" s="8"/>
      <c r="F24" s="8"/>
      <c r="G24" s="8"/>
      <c r="H24" s="8" t="s">
        <v>13</v>
      </c>
      <c r="I24" s="8"/>
    </row>
    <row r="27" spans="1:25" x14ac:dyDescent="0.25">
      <c r="H27" t="s">
        <v>23</v>
      </c>
      <c r="I27">
        <v>1855</v>
      </c>
      <c r="J27" t="s">
        <v>26</v>
      </c>
    </row>
    <row r="28" spans="1:25" x14ac:dyDescent="0.25">
      <c r="H28" t="s">
        <v>24</v>
      </c>
      <c r="I28">
        <v>49000</v>
      </c>
      <c r="Q28" t="s">
        <v>14</v>
      </c>
      <c r="S28" s="4" t="s">
        <v>29</v>
      </c>
    </row>
    <row r="29" spans="1:25" x14ac:dyDescent="0.25">
      <c r="G29" s="6"/>
      <c r="H29" s="6" t="s">
        <v>25</v>
      </c>
      <c r="I29">
        <f>I28*I27</f>
        <v>90895000</v>
      </c>
      <c r="Q29" t="s">
        <v>15</v>
      </c>
      <c r="R29">
        <v>16.28</v>
      </c>
      <c r="S29" s="4">
        <v>13</v>
      </c>
      <c r="T29">
        <f>S29*R29</f>
        <v>211.64000000000001</v>
      </c>
      <c r="U29" s="4" t="s">
        <v>16</v>
      </c>
      <c r="W29" s="11">
        <v>16.28</v>
      </c>
      <c r="X29" s="11">
        <v>6</v>
      </c>
      <c r="Y29" s="11">
        <f>X29*W29</f>
        <v>97.68</v>
      </c>
    </row>
    <row r="30" spans="1:25" x14ac:dyDescent="0.25">
      <c r="H30" t="s">
        <v>27</v>
      </c>
      <c r="I30">
        <f>3*2000000</f>
        <v>6000000</v>
      </c>
    </row>
    <row r="31" spans="1:25" x14ac:dyDescent="0.25">
      <c r="I31">
        <f>I30+I29</f>
        <v>96895000</v>
      </c>
      <c r="P31" s="11"/>
      <c r="Q31" s="11" t="s">
        <v>14</v>
      </c>
      <c r="R31" s="13">
        <v>1843</v>
      </c>
      <c r="T31" s="11"/>
      <c r="U31" s="11"/>
      <c r="V31" s="11"/>
      <c r="W31" s="11"/>
      <c r="X31" s="11"/>
    </row>
    <row r="32" spans="1:25" x14ac:dyDescent="0.25">
      <c r="P32" s="11"/>
      <c r="Q32" s="14" t="s">
        <v>17</v>
      </c>
      <c r="R32" s="14">
        <v>95</v>
      </c>
      <c r="T32" s="14"/>
      <c r="U32" s="14"/>
      <c r="V32" s="11"/>
      <c r="W32" s="11"/>
      <c r="X32" s="11"/>
    </row>
    <row r="33" spans="8:24" x14ac:dyDescent="0.25">
      <c r="H33" t="s">
        <v>22</v>
      </c>
      <c r="P33" s="11"/>
      <c r="Q33" s="11" t="s">
        <v>18</v>
      </c>
      <c r="R33" s="11">
        <f>164+68+71+86</f>
        <v>389</v>
      </c>
      <c r="T33" s="11"/>
      <c r="U33" s="11"/>
      <c r="V33" s="11"/>
      <c r="W33" s="11"/>
      <c r="X33" s="11"/>
    </row>
    <row r="34" spans="8:24" x14ac:dyDescent="0.25">
      <c r="H34" t="s">
        <v>28</v>
      </c>
      <c r="P34" s="11"/>
      <c r="Q34" s="11"/>
      <c r="R34" s="11">
        <f>R33+R32+R31</f>
        <v>2327</v>
      </c>
      <c r="T34" s="11"/>
      <c r="U34" s="11"/>
      <c r="V34" s="11"/>
      <c r="W34" s="11"/>
      <c r="X34" s="11"/>
    </row>
    <row r="35" spans="8:24" x14ac:dyDescent="0.25">
      <c r="P35" s="11"/>
      <c r="Q35" s="11"/>
      <c r="R35" s="12">
        <v>50000</v>
      </c>
      <c r="T35" s="12"/>
      <c r="U35" s="12"/>
      <c r="V35" s="11"/>
      <c r="W35" s="11"/>
      <c r="X35" s="11"/>
    </row>
    <row r="36" spans="8:24" x14ac:dyDescent="0.25">
      <c r="P36" s="11"/>
      <c r="Q36" s="11"/>
      <c r="R36" s="11">
        <f>R35*R34</f>
        <v>116350000</v>
      </c>
      <c r="T36" s="11"/>
      <c r="U36" s="11"/>
      <c r="V36" s="11"/>
      <c r="W36" s="11"/>
      <c r="X36" s="11"/>
    </row>
    <row r="37" spans="8:24" x14ac:dyDescent="0.25">
      <c r="P37" s="11"/>
      <c r="Q37" s="11"/>
      <c r="R37" s="11">
        <f>R36/I27</f>
        <v>62722.371967654988</v>
      </c>
      <c r="T37" s="11"/>
      <c r="U37" s="11"/>
      <c r="V37" s="11"/>
      <c r="W37" s="11"/>
      <c r="X37" s="11"/>
    </row>
    <row r="38" spans="8:24" x14ac:dyDescent="0.25"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8:24" x14ac:dyDescent="0.25">
      <c r="Q41" s="11"/>
      <c r="R41" s="11"/>
    </row>
    <row r="42" spans="8:24" x14ac:dyDescent="0.25">
      <c r="Q42" s="11"/>
      <c r="R42" s="11"/>
      <c r="T42" s="6"/>
    </row>
    <row r="43" spans="8:24" x14ac:dyDescent="0.25">
      <c r="P43" s="11"/>
      <c r="Q43" s="11"/>
      <c r="R43" s="11"/>
      <c r="S4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4F7C6-C4BA-4E07-BDB9-5F53ADF02A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1A98-50CA-427E-9A0A-3D37DD705BC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FCDE0-1C66-442F-9D06-690E3DAF279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57BFF-ACCE-490A-B410-612A2CE1DAC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EB1E-7DB6-496D-A7F2-5E6FF7660F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2024-05-09T10:17:57Z</dcterms:modified>
</cp:coreProperties>
</file>