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PRAVIN KISHOR SALASKAR - SBI\"/>
    </mc:Choice>
  </mc:AlternateContent>
  <xr:revisionPtr revIDLastSave="0" documentId="13_ncr:1_{03078572-2113-429D-904E-D951315E1B2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46" i="4" l="1"/>
  <c r="Y45" i="4"/>
  <c r="T15" i="19" l="1"/>
  <c r="X13" i="18"/>
  <c r="S21" i="17"/>
  <c r="G33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<sst xmlns="http://schemas.openxmlformats.org/spreadsheetml/2006/main" count="48" uniqueCount="42">
  <si>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</si>
  <si>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</si>
  <si>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</si>
  <si>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</si>
  <si>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</si>
  <si>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</si>
  <si>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</si>
  <si>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</si>
  <si>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</si>
  <si>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</si>
  <si>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</si>
  <si>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</si>
  <si>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</si>
  <si>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</si>
  <si>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</si>
  <si>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</si>
  <si>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</si>
  <si>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</si>
  <si>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</si>
  <si>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</si>
  <si>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</si>
  <si>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</si>
  <si>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</si>
  <si>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</si>
  <si>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</si>
  <si>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</si>
  <si>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</si>
  <si>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</si>
  <si>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</si>
  <si>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</si>
  <si>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</si>
  <si>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</si>
  <si>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</si>
  <si>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</si>
  <si>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</si>
  <si>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</si>
  <si>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</si>
  <si>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</si>
  <si>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</si>
  <si>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Belapur ) - PRAVIN KISHOR SALASKAR</t>
  </si>
  <si>
    <t>Agree CA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</si>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</sst>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44</xdr:row>
      <xdr:rowOff>77317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85D102-53B6-44DD-92D5-739C0869F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002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153612</xdr:colOff>
      <xdr:row>50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71F16C-FA38-4C1E-AD1E-BB0FE1A37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88012" cy="8535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125033</xdr:colOff>
      <xdr:row>44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4EB6C5-C66E-4BB8-8646-DB0E8EC46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59433" cy="8221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42</xdr:row>
      <xdr:rowOff>143939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BA08D1-F48D-4DA5-A32A-037E09125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6210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144086</xdr:colOff>
      <xdr:row>46</xdr:row>
      <xdr:rowOff>115353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A2D6C7-7906-44FA-8390-69C55C23F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78486" cy="75448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134560</xdr:colOff>
      <xdr:row>39</xdr:row>
      <xdr:rowOff>115353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3EA573-5AF3-4C0E-B9AE-DFAAC965C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68960" cy="75448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67875</xdr:colOff>
      <xdr:row>42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40F244-2977-40C8-8F2A-95EDCF233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02275" cy="79830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W36" sqref="W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420</v>
      </c>
      <c r="C3" s="4">
        <f>B3*1.2</f>
        <v>504</v>
      </c>
      <c r="D3" s="4">
        <f t="shared" ref="D3:D14" si="2">C3*1.2</f>
        <v>604.79999999999995</v>
      </c>
      <c r="E3" s="5">
        <f t="shared" ref="E3:E14" si="3">R3</f>
        <v>4490000</v>
      </c>
      <c r="F3" s="9">
        <f t="shared" ref="F3:F14" si="4">ROUND((E3/B3),0)</f>
        <v>10690</v>
      </c>
      <c r="G3" s="9">
        <f t="shared" ref="G3:G14" si="5">ROUND((E3/C3),0)</f>
        <v>8909</v>
      </c>
      <c r="H3" s="9">
        <f t="shared" ref="H3:H14" si="6">ROUND((E3/D3),0)</f>
        <v>7424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420</v>
      </c>
      <c r="R3" s="2">
        <v>4490000</v>
      </c>
    </row>
    <row r="4" spans="1:20" s="45" customFormat="1" x14ac:dyDescent="0.25">
      <c r="A4" s="43">
        <f t="shared" ref="A4:A9" si="9">N4</f>
        <v>0</v>
      </c>
      <c r="B4" s="43">
        <f t="shared" ref="B4:B9" si="10">Q4</f>
        <v>702</v>
      </c>
      <c r="C4" s="43">
        <f t="shared" ref="C4:C9" si="11">B4*1.2</f>
        <v>842.4</v>
      </c>
      <c r="D4" s="43">
        <f t="shared" ref="D4:D9" si="12">C4*1.2</f>
        <v>1010.8799999999999</v>
      </c>
      <c r="E4" s="44">
        <f t="shared" ref="E4:E9" si="13">R4</f>
        <v>9899750</v>
      </c>
      <c r="F4" s="43">
        <f t="shared" ref="F4:F9" si="14">ROUND((E4/B4),0)</f>
        <v>14102</v>
      </c>
      <c r="G4" s="43">
        <f t="shared" ref="G4:G9" si="15">ROUND((E4/C4),0)</f>
        <v>11752</v>
      </c>
      <c r="H4" s="43">
        <f t="shared" ref="H4:H9" si="16">ROUND((E4/D4),0)</f>
        <v>9793</v>
      </c>
      <c r="I4" s="43" t="e">
        <f>#REF!</f>
        <v>#REF!</v>
      </c>
      <c r="J4" s="43">
        <f t="shared" ref="J4:J9" si="17">S4</f>
        <v>0</v>
      </c>
      <c r="O4" s="45">
        <v>0</v>
      </c>
      <c r="P4" s="45">
        <f t="shared" ref="P4:P9" si="18">O4/1.2</f>
        <v>0</v>
      </c>
      <c r="Q4" s="45">
        <v>702</v>
      </c>
      <c r="R4" s="46">
        <v>9899750</v>
      </c>
    </row>
    <row r="5" spans="1:20" s="45" customFormat="1" x14ac:dyDescent="0.25">
      <c r="A5" s="43">
        <f t="shared" si="9"/>
        <v>0</v>
      </c>
      <c r="B5" s="43">
        <f t="shared" si="10"/>
        <v>647</v>
      </c>
      <c r="C5" s="43">
        <f t="shared" si="11"/>
        <v>776.4</v>
      </c>
      <c r="D5" s="43">
        <f t="shared" si="12"/>
        <v>931.68</v>
      </c>
      <c r="E5" s="44">
        <f t="shared" si="13"/>
        <v>9316000</v>
      </c>
      <c r="F5" s="43">
        <f t="shared" si="14"/>
        <v>14399</v>
      </c>
      <c r="G5" s="43">
        <f t="shared" si="15"/>
        <v>11999</v>
      </c>
      <c r="H5" s="43">
        <f t="shared" si="16"/>
        <v>9999</v>
      </c>
      <c r="I5" s="43" t="e">
        <f>#REF!</f>
        <v>#REF!</v>
      </c>
      <c r="J5" s="43">
        <f t="shared" si="17"/>
        <v>0</v>
      </c>
      <c r="O5" s="45">
        <v>0</v>
      </c>
      <c r="P5" s="45">
        <f t="shared" si="18"/>
        <v>0</v>
      </c>
      <c r="Q5" s="45">
        <v>647</v>
      </c>
      <c r="R5" s="46">
        <v>9316000</v>
      </c>
    </row>
    <row r="6" spans="1:20" x14ac:dyDescent="0.25">
      <c r="A6" s="4">
        <f t="shared" si="9"/>
        <v>0</v>
      </c>
      <c r="B6" s="4">
        <f t="shared" si="10"/>
        <v>474</v>
      </c>
      <c r="C6" s="4">
        <f t="shared" si="11"/>
        <v>568.79999999999995</v>
      </c>
      <c r="D6" s="4">
        <f t="shared" si="12"/>
        <v>682.56</v>
      </c>
      <c r="E6" s="5">
        <f t="shared" si="13"/>
        <v>4900000</v>
      </c>
      <c r="F6" s="9">
        <f t="shared" si="14"/>
        <v>10338</v>
      </c>
      <c r="G6" s="9">
        <f t="shared" si="15"/>
        <v>8615</v>
      </c>
      <c r="H6" s="9">
        <f t="shared" si="16"/>
        <v>7179</v>
      </c>
      <c r="I6" s="4" t="e">
        <f>#REF!</f>
        <v>#REF!</v>
      </c>
      <c r="J6" s="43">
        <f t="shared" si="17"/>
        <v>0</v>
      </c>
      <c r="O6">
        <v>0</v>
      </c>
      <c r="P6">
        <f t="shared" si="18"/>
        <v>0</v>
      </c>
      <c r="Q6">
        <v>474</v>
      </c>
      <c r="R6" s="2">
        <v>4900000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36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x14ac:dyDescent="0.25">
      <c r="A16" s="4">
        <f t="shared" ref="A16:A28" si="32">N16</f>
        <v>0</v>
      </c>
      <c r="B16" s="4">
        <f t="shared" ref="B16:B28" si="33">Q16</f>
        <v>716</v>
      </c>
      <c r="C16" s="4">
        <f>B16*1.2</f>
        <v>859.19999999999993</v>
      </c>
      <c r="D16" s="4">
        <f t="shared" ref="D16:D28" si="34">C16*1.2</f>
        <v>1031.04</v>
      </c>
      <c r="E16" s="5">
        <f t="shared" ref="E16:E28" si="35">R16</f>
        <v>9450000</v>
      </c>
      <c r="F16" s="9">
        <f t="shared" ref="F16:F28" si="36">ROUND((E16/B16),0)</f>
        <v>13198</v>
      </c>
      <c r="G16" s="9">
        <f t="shared" ref="G16:G28" si="37">ROUND((E16/C16),0)</f>
        <v>10999</v>
      </c>
      <c r="H16" s="9">
        <f t="shared" ref="H16:H28" si="38">ROUND((E16/D16),0)</f>
        <v>9166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716</v>
      </c>
      <c r="R16" s="2">
        <v>9450000</v>
      </c>
    </row>
    <row r="17" spans="1:24" s="45" customFormat="1" x14ac:dyDescent="0.25">
      <c r="A17" s="43">
        <f t="shared" si="32"/>
        <v>0</v>
      </c>
      <c r="B17" s="43">
        <f t="shared" si="33"/>
        <v>410</v>
      </c>
      <c r="C17" s="43">
        <f t="shared" ref="C17:C28" si="41">B17*1.2</f>
        <v>492</v>
      </c>
      <c r="D17" s="43">
        <f t="shared" si="34"/>
        <v>590.4</v>
      </c>
      <c r="E17" s="44">
        <f t="shared" si="35"/>
        <v>6400000</v>
      </c>
      <c r="F17" s="43">
        <f t="shared" si="36"/>
        <v>15610</v>
      </c>
      <c r="G17" s="43">
        <f t="shared" si="37"/>
        <v>13008</v>
      </c>
      <c r="H17" s="43">
        <f t="shared" si="38"/>
        <v>10840</v>
      </c>
      <c r="I17" s="43" t="e">
        <f>#REF!</f>
        <v>#REF!</v>
      </c>
      <c r="J17" s="43">
        <f t="shared" si="39"/>
        <v>0</v>
      </c>
      <c r="O17" s="45">
        <v>0</v>
      </c>
      <c r="P17" s="45">
        <f t="shared" si="40"/>
        <v>0</v>
      </c>
      <c r="Q17" s="45">
        <v>410</v>
      </c>
      <c r="R17" s="46">
        <v>6400000</v>
      </c>
    </row>
    <row r="18" spans="1:24" s="48" customFormat="1" x14ac:dyDescent="0.25">
      <c r="A18" s="9">
        <f t="shared" si="32"/>
        <v>0</v>
      </c>
      <c r="B18" s="9">
        <f t="shared" si="33"/>
        <v>410</v>
      </c>
      <c r="C18" s="9">
        <f t="shared" si="41"/>
        <v>492</v>
      </c>
      <c r="D18" s="9">
        <f t="shared" si="34"/>
        <v>590.4</v>
      </c>
      <c r="E18" s="47">
        <f t="shared" si="35"/>
        <v>6400000</v>
      </c>
      <c r="F18" s="9">
        <f t="shared" si="36"/>
        <v>15610</v>
      </c>
      <c r="G18" s="9">
        <f t="shared" si="37"/>
        <v>13008</v>
      </c>
      <c r="H18" s="9">
        <f t="shared" si="38"/>
        <v>10840</v>
      </c>
      <c r="I18" s="9" t="e">
        <f>#REF!</f>
        <v>#REF!</v>
      </c>
      <c r="J18" s="9">
        <f t="shared" si="39"/>
        <v>0</v>
      </c>
      <c r="O18" s="48">
        <v>0</v>
      </c>
      <c r="P18" s="48">
        <f t="shared" si="40"/>
        <v>0</v>
      </c>
      <c r="Q18" s="48">
        <v>410</v>
      </c>
      <c r="R18" s="49">
        <v>6400000</v>
      </c>
    </row>
    <row r="19" spans="1:24" x14ac:dyDescent="0.25">
      <c r="A19" s="4">
        <f t="shared" si="32"/>
        <v>0</v>
      </c>
      <c r="B19" s="4">
        <f t="shared" si="33"/>
        <v>702</v>
      </c>
      <c r="C19" s="4">
        <f t="shared" si="41"/>
        <v>842.4</v>
      </c>
      <c r="D19" s="4">
        <f t="shared" si="34"/>
        <v>1010.8799999999999</v>
      </c>
      <c r="E19" s="5">
        <f t="shared" si="35"/>
        <v>12600000</v>
      </c>
      <c r="F19" s="9">
        <f t="shared" si="36"/>
        <v>17949</v>
      </c>
      <c r="G19" s="9">
        <f t="shared" si="37"/>
        <v>14957</v>
      </c>
      <c r="H19" s="9">
        <f t="shared" si="38"/>
        <v>12464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702</v>
      </c>
      <c r="R19" s="2">
        <v>12600000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47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14500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12000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40</v>
      </c>
      <c r="F33" s="7">
        <v>38.99</v>
      </c>
      <c r="G33">
        <f>F33*10.764</f>
        <v>419.68835999999999</v>
      </c>
      <c r="S33" s="10"/>
      <c r="T33" s="10"/>
      <c r="U33" s="17" t="s">
        <v>17</v>
      </c>
      <c r="V33" s="23"/>
      <c r="W33" s="24">
        <f>X33-X34</f>
        <v>-4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64</v>
      </c>
      <c r="X34" s="24">
        <v>2028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1" t="s">
        <v>39</v>
      </c>
      <c r="Q36" s="41"/>
      <c r="R36" s="41"/>
      <c r="S36" s="41"/>
      <c r="T36" s="42"/>
      <c r="U36" s="21" t="s">
        <v>20</v>
      </c>
      <c r="V36" s="23"/>
      <c r="W36" s="24">
        <f>90*W33/W35</f>
        <v>-6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12000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14500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420</v>
      </c>
      <c r="X44" s="24"/>
    </row>
    <row r="45" spans="5:25" ht="15.75" x14ac:dyDescent="0.25">
      <c r="P45" s="13" t="s">
        <v>29</v>
      </c>
      <c r="S45" s="10"/>
      <c r="T45" s="11"/>
      <c r="U45" s="17" t="s">
        <v>41</v>
      </c>
      <c r="V45" s="31"/>
      <c r="W45" s="32">
        <f>W42*W44+X46</f>
        <v>6090000</v>
      </c>
      <c r="X45" s="33">
        <v>450000</v>
      </c>
      <c r="Y45" s="15">
        <f>W45+X45</f>
        <v>6540000</v>
      </c>
    </row>
    <row r="46" spans="5:25" ht="15.75" x14ac:dyDescent="0.25">
      <c r="S46" s="11"/>
      <c r="T46" s="10"/>
      <c r="U46" s="17" t="s">
        <v>24</v>
      </c>
      <c r="V46" s="23"/>
      <c r="W46" s="34">
        <f>W45*0.9</f>
        <v>5481000</v>
      </c>
      <c r="Y46" s="15">
        <f>Y45*0.8</f>
        <v>5232000</v>
      </c>
    </row>
    <row r="47" spans="5:25" ht="15.75" x14ac:dyDescent="0.25">
      <c r="S47" s="10"/>
      <c r="T47" s="10"/>
      <c r="U47" s="17" t="s">
        <v>25</v>
      </c>
      <c r="V47" s="23"/>
      <c r="W47" s="34">
        <f>W45*0.8</f>
        <v>4872000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1050000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4">
        <f>W45*0.025/12</f>
        <v>12687.5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6" sqref="R1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21:S21"/>
  <sheetViews>
    <sheetView topLeftCell="A7" zoomScaleNormal="100" workbookViewId="0">
      <selection activeCell="T23" sqref="T23"/>
    </sheetView>
  </sheetViews>
  <sheetFormatPr defaultRowHeight="15" x14ac:dyDescent="0.25"/>
  <sheetData>
    <row r="21" spans="18:19" x14ac:dyDescent="0.25">
      <c r="R21">
        <v>65.22</v>
      </c>
      <c r="S21">
        <f>R21*10.764</f>
        <v>702.02807999999993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13:X13"/>
  <sheetViews>
    <sheetView topLeftCell="F1" zoomScaleNormal="100" workbookViewId="0">
      <selection activeCell="Y24" sqref="Y24"/>
    </sheetView>
  </sheetViews>
  <sheetFormatPr defaultRowHeight="15" x14ac:dyDescent="0.25"/>
  <sheetData>
    <row r="13" spans="23:24" x14ac:dyDescent="0.25">
      <c r="W13">
        <v>60.073999999999998</v>
      </c>
      <c r="X13">
        <f>W13*10.764</f>
        <v>646.63653599999998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5"/>
  <sheetViews>
    <sheetView workbookViewId="0">
      <selection activeCell="U24" sqref="U24"/>
    </sheetView>
  </sheetViews>
  <sheetFormatPr defaultRowHeight="15" x14ac:dyDescent="0.25"/>
  <sheetData>
    <row r="1" spans="1:20" x14ac:dyDescent="0.25">
      <c r="A1" s="6"/>
    </row>
    <row r="15" spans="1:20" x14ac:dyDescent="0.25">
      <c r="S15">
        <v>44.012</v>
      </c>
      <c r="T15">
        <f>S15*10.764</f>
        <v>473.74516799999998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2024-05-17T05:51:44Z</dcterms:modified>
</cp:coreProperties>
</file>