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y 2024\AMITA VIJAY RANE - SBI\"/>
    </mc:Choice>
  </mc:AlternateContent>
  <xr:revisionPtr revIDLastSave="0" documentId="13_ncr:1_{384DC850-6869-4479-A594-5361E67B1D3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15" i="19" l="1"/>
  <c r="G32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<sst xmlns="http://schemas.openxmlformats.org/spreadsheetml/2006/main" count="49" uniqueCount="43">
  <si>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</si>
  <si>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</si>
  <si>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</si>
  <si>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</si>
  <si>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</si>
  <si>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</si>
  <si>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</si>
  <si>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</si>
  <si>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</si>
  <si>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</si>
  <si>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</si>
  <si>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</si>
  <si>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</si>
  <si>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</si>
  <si>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</si>
  <si>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</si>
  <si>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</si>
  <si>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</si>
  <si>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</si>
  <si>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</si>
  <si>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</si>
  <si>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</si>
  <si>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</si>
  <si>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</si>
  <si>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</si>
  <si>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</si>
  <si>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</si>
  <si>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</si>
  <si>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</si>
  <si>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</si>
  <si>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</si>
  <si>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</si>
  <si>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</si>
  <si>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</si>
  <si>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</si>
  <si>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</si>
  <si>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</si>
  <si>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</si>
  <si>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</si>
  <si>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Panvel ) - AMITA VIJAY RANE</t>
  </si>
  <si>
    <t>Agree CA</t>
  </si>
  <si>
    <t>As per OC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</si>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</sst>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48823</xdr:colOff>
      <xdr:row>48</xdr:row>
      <xdr:rowOff>20265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67C44C-585C-44B9-B66F-D7751C058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83223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20244</xdr:colOff>
      <xdr:row>51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2A7891-BB43-4355-A381-EFA69BD35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554644" cy="8726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105981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BBF82C-F584-4392-A77C-1E75EE336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40381" cy="8716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2</xdr:row>
      <xdr:rowOff>171450</xdr:rowOff>
    </xdr:from>
    <xdr:to>
      <xdr:col>15</xdr:col>
      <xdr:colOff>248854</xdr:colOff>
      <xdr:row>46</xdr:row>
      <xdr:rowOff>10626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6ED142-0AB9-4BBB-85C2-7B2AE15B5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52450"/>
          <a:ext cx="8630854" cy="78878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210770</xdr:colOff>
      <xdr:row>46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B019D9-B771-4C7D-97B7-DECCB0491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45170" cy="75734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182191</xdr:colOff>
      <xdr:row>35</xdr:row>
      <xdr:rowOff>105720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554657-95C6-4401-BC5A-F7D2B6B43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16591" cy="67732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34</xdr:row>
      <xdr:rowOff>96141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268709-496D-47C6-AFD3-8288DDE3C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63826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33</xdr:row>
      <xdr:rowOff>58009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545A26-07D0-45AD-8F7D-26A70AE34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1540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5" zoomScaleNormal="100" workbookViewId="0">
      <selection activeCell="W46" sqref="W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413</v>
      </c>
      <c r="C3" s="4">
        <f>B3*1.2</f>
        <v>495.59999999999997</v>
      </c>
      <c r="D3" s="4">
        <f t="shared" ref="D3:D14" si="2">C3*1.2</f>
        <v>594.71999999999991</v>
      </c>
      <c r="E3" s="5">
        <f t="shared" ref="E3:E14" si="3">R3</f>
        <v>5600000</v>
      </c>
      <c r="F3" s="9">
        <f t="shared" ref="F3:F14" si="4">ROUND((E3/B3),0)</f>
        <v>13559</v>
      </c>
      <c r="G3" s="9">
        <f t="shared" ref="G3:G14" si="5">ROUND((E3/C3),0)</f>
        <v>11299</v>
      </c>
      <c r="H3" s="9">
        <f t="shared" ref="H3:H14" si="6">ROUND((E3/D3),0)</f>
        <v>9416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413</v>
      </c>
      <c r="R3" s="2">
        <v>5600000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316</v>
      </c>
      <c r="C4" s="44">
        <f t="shared" ref="C4:C9" si="11">B4*1.2</f>
        <v>379.2</v>
      </c>
      <c r="D4" s="44">
        <f t="shared" ref="D4:D9" si="12">C4*1.2</f>
        <v>455.03999999999996</v>
      </c>
      <c r="E4" s="45">
        <f t="shared" ref="E4:E9" si="13">R4</f>
        <v>4800000</v>
      </c>
      <c r="F4" s="44">
        <f t="shared" ref="F4:F9" si="14">ROUND((E4/B4),0)</f>
        <v>15190</v>
      </c>
      <c r="G4" s="44">
        <f t="shared" ref="G4:G9" si="15">ROUND((E4/C4),0)</f>
        <v>12658</v>
      </c>
      <c r="H4" s="44">
        <f t="shared" ref="H4:H9" si="16">ROUND((E4/D4),0)</f>
        <v>10549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f t="shared" ref="P4:P9" si="18">O4/1.2</f>
        <v>0</v>
      </c>
      <c r="Q4" s="46">
        <v>316</v>
      </c>
      <c r="R4" s="47">
        <v>4800000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4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937.5</v>
      </c>
      <c r="C16" s="4">
        <f>B16*1.2</f>
        <v>1125</v>
      </c>
      <c r="D16" s="4">
        <f t="shared" ref="D16:D28" si="34">C16*1.2</f>
        <v>1350</v>
      </c>
      <c r="E16" s="5">
        <f t="shared" ref="E16:E28" si="35">R16</f>
        <v>8200000</v>
      </c>
      <c r="F16" s="9">
        <f t="shared" ref="F16:F28" si="36">ROUND((E16/B16),0)</f>
        <v>8747</v>
      </c>
      <c r="G16" s="9">
        <f t="shared" ref="G16:G28" si="37">ROUND((E16/C16),0)</f>
        <v>7289</v>
      </c>
      <c r="H16" s="9">
        <f t="shared" ref="H16:H28" si="38">ROUND((E16/D16),0)</f>
        <v>6074</v>
      </c>
      <c r="I16" s="4" t="e">
        <f>#REF!</f>
        <v>#REF!</v>
      </c>
      <c r="J16" s="4">
        <f t="shared" ref="J16:J28" si="39">S16</f>
        <v>0</v>
      </c>
      <c r="O16">
        <v>0</v>
      </c>
      <c r="P16">
        <v>1125</v>
      </c>
      <c r="Q16">
        <f t="shared" ref="P16:Q28" si="40">P16/1.2</f>
        <v>937.5</v>
      </c>
      <c r="R16" s="2">
        <v>8200000</v>
      </c>
    </row>
    <row r="17" spans="1:24" x14ac:dyDescent="0.25">
      <c r="A17" s="4">
        <f t="shared" si="32"/>
        <v>0</v>
      </c>
      <c r="B17" s="4">
        <f t="shared" si="33"/>
        <v>250</v>
      </c>
      <c r="C17" s="4">
        <f t="shared" ref="C17:C28" si="41">B17*1.2</f>
        <v>300</v>
      </c>
      <c r="D17" s="4">
        <f t="shared" si="34"/>
        <v>360</v>
      </c>
      <c r="E17" s="5">
        <f t="shared" si="35"/>
        <v>3800000</v>
      </c>
      <c r="F17" s="9">
        <f t="shared" si="36"/>
        <v>15200</v>
      </c>
      <c r="G17" s="9">
        <f t="shared" si="37"/>
        <v>12667</v>
      </c>
      <c r="H17" s="9">
        <f t="shared" si="38"/>
        <v>10556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250</v>
      </c>
      <c r="R17" s="2">
        <v>3800000</v>
      </c>
    </row>
    <row r="18" spans="1:24" x14ac:dyDescent="0.25">
      <c r="A18" s="4">
        <f t="shared" si="32"/>
        <v>0</v>
      </c>
      <c r="B18" s="4">
        <f t="shared" si="33"/>
        <v>400</v>
      </c>
      <c r="C18" s="4">
        <f t="shared" si="41"/>
        <v>480</v>
      </c>
      <c r="D18" s="4">
        <f t="shared" si="34"/>
        <v>576</v>
      </c>
      <c r="E18" s="5">
        <f t="shared" si="35"/>
        <v>5700000</v>
      </c>
      <c r="F18" s="9">
        <f t="shared" si="36"/>
        <v>14250</v>
      </c>
      <c r="G18" s="9">
        <f t="shared" si="37"/>
        <v>11875</v>
      </c>
      <c r="H18" s="9">
        <f t="shared" si="38"/>
        <v>9896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400</v>
      </c>
      <c r="R18" s="2">
        <v>5700000</v>
      </c>
    </row>
    <row r="19" spans="1:24" s="46" customFormat="1" x14ac:dyDescent="0.25">
      <c r="A19" s="44">
        <f t="shared" si="32"/>
        <v>0</v>
      </c>
      <c r="B19" s="44">
        <f t="shared" si="33"/>
        <v>410</v>
      </c>
      <c r="C19" s="44">
        <f t="shared" si="41"/>
        <v>492</v>
      </c>
      <c r="D19" s="44">
        <f t="shared" si="34"/>
        <v>590.4</v>
      </c>
      <c r="E19" s="45">
        <f t="shared" si="35"/>
        <v>7000000</v>
      </c>
      <c r="F19" s="44">
        <f t="shared" si="36"/>
        <v>17073</v>
      </c>
      <c r="G19" s="44">
        <f t="shared" si="37"/>
        <v>14228</v>
      </c>
      <c r="H19" s="44">
        <f t="shared" si="38"/>
        <v>11856</v>
      </c>
      <c r="I19" s="44" t="e">
        <f>#REF!</f>
        <v>#REF!</v>
      </c>
      <c r="J19" s="44">
        <f t="shared" si="39"/>
        <v>0</v>
      </c>
      <c r="O19" s="46">
        <v>0</v>
      </c>
      <c r="P19" s="46">
        <f t="shared" si="40"/>
        <v>0</v>
      </c>
      <c r="Q19" s="46">
        <v>410</v>
      </c>
      <c r="R19" s="47">
        <v>7000000</v>
      </c>
    </row>
    <row r="20" spans="1:24" s="49" customFormat="1" x14ac:dyDescent="0.25">
      <c r="A20" s="9">
        <f t="shared" si="32"/>
        <v>0</v>
      </c>
      <c r="B20" s="9">
        <f t="shared" si="33"/>
        <v>550</v>
      </c>
      <c r="C20" s="9">
        <f t="shared" si="41"/>
        <v>660</v>
      </c>
      <c r="D20" s="9">
        <f t="shared" si="34"/>
        <v>792</v>
      </c>
      <c r="E20" s="48">
        <f t="shared" si="35"/>
        <v>10500000</v>
      </c>
      <c r="F20" s="9">
        <f t="shared" si="36"/>
        <v>19091</v>
      </c>
      <c r="G20" s="9">
        <f t="shared" si="37"/>
        <v>15909</v>
      </c>
      <c r="H20" s="9">
        <f t="shared" si="38"/>
        <v>13258</v>
      </c>
      <c r="I20" s="9" t="e">
        <f>#REF!</f>
        <v>#REF!</v>
      </c>
      <c r="J20" s="9">
        <f t="shared" si="39"/>
        <v>0</v>
      </c>
      <c r="O20" s="49">
        <v>0</v>
      </c>
      <c r="P20" s="49">
        <f t="shared" si="40"/>
        <v>0</v>
      </c>
      <c r="Q20" s="49">
        <v>550</v>
      </c>
      <c r="R20" s="50">
        <v>10500000</v>
      </c>
    </row>
    <row r="21" spans="1:24" s="46" customFormat="1" x14ac:dyDescent="0.25">
      <c r="A21" s="44">
        <f t="shared" si="32"/>
        <v>0</v>
      </c>
      <c r="B21" s="44">
        <f t="shared" si="33"/>
        <v>300</v>
      </c>
      <c r="C21" s="44">
        <f t="shared" si="41"/>
        <v>360</v>
      </c>
      <c r="D21" s="44">
        <f t="shared" si="34"/>
        <v>432</v>
      </c>
      <c r="E21" s="45">
        <f t="shared" si="35"/>
        <v>5800000</v>
      </c>
      <c r="F21" s="44">
        <f t="shared" si="36"/>
        <v>19333</v>
      </c>
      <c r="G21" s="44">
        <f t="shared" si="37"/>
        <v>16111</v>
      </c>
      <c r="H21" s="44">
        <f t="shared" si="38"/>
        <v>13426</v>
      </c>
      <c r="I21" s="44" t="e">
        <f>#REF!</f>
        <v>#REF!</v>
      </c>
      <c r="J21" s="44">
        <f t="shared" si="39"/>
        <v>0</v>
      </c>
      <c r="O21" s="46">
        <v>0</v>
      </c>
      <c r="P21" s="46">
        <f t="shared" si="40"/>
        <v>0</v>
      </c>
      <c r="Q21" s="46">
        <v>300</v>
      </c>
      <c r="R21" s="47">
        <v>5800000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9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17000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14500</v>
      </c>
      <c r="X31" s="22"/>
    </row>
    <row r="32" spans="1:24" ht="15.75" x14ac:dyDescent="0.25">
      <c r="E32" t="s">
        <v>40</v>
      </c>
      <c r="F32" s="7">
        <v>32.115000000000002</v>
      </c>
      <c r="G32" s="6">
        <f>F32*10.764</f>
        <v>345.68585999999999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10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50</v>
      </c>
      <c r="X34" s="24">
        <v>2014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15</v>
      </c>
      <c r="X36" s="24"/>
    </row>
    <row r="37" spans="15:25" ht="15.75" x14ac:dyDescent="0.25">
      <c r="U37" s="17"/>
      <c r="V37" s="26"/>
      <c r="W37" s="27">
        <f>W36%</f>
        <v>0.15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375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2125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14500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16625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346</v>
      </c>
      <c r="X44" s="24"/>
    </row>
    <row r="45" spans="15:25" ht="15.75" x14ac:dyDescent="0.25">
      <c r="P45" s="13" t="s">
        <v>29</v>
      </c>
      <c r="S45" s="10"/>
      <c r="T45" s="11"/>
      <c r="U45" s="17" t="s">
        <v>42</v>
      </c>
      <c r="V45" s="31"/>
      <c r="W45" s="32">
        <f>W42*W44+X46</f>
        <v>5752250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</f>
        <v>5177025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4601800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865000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11983.854166666666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14" sqref="S14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D39" sqref="D39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15"/>
  <sheetViews>
    <sheetView workbookViewId="0">
      <selection activeCell="T21" sqref="T21"/>
    </sheetView>
  </sheetViews>
  <sheetFormatPr defaultRowHeight="15" x14ac:dyDescent="0.25"/>
  <sheetData>
    <row r="1" spans="1:18" x14ac:dyDescent="0.25">
      <c r="A1" s="6"/>
    </row>
    <row r="13" spans="1:18" x14ac:dyDescent="0.25">
      <c r="R13">
        <v>353</v>
      </c>
    </row>
    <row r="14" spans="1:18" x14ac:dyDescent="0.25">
      <c r="R14">
        <v>60</v>
      </c>
    </row>
    <row r="15" spans="1:18" x14ac:dyDescent="0.25">
      <c r="R15">
        <f>SUM(R13:R14)</f>
        <v>413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5" sqref="S1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2024-05-08T07:32:16Z</dcterms:modified>
</cp:coreProperties>
</file>